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.WINDOWS-M080RR4\Documents\#YK_blagomay\"/>
    </mc:Choice>
  </mc:AlternateContent>
  <xr:revisionPtr revIDLastSave="0" documentId="13_ncr:1_{78C2743D-71D8-42B7-BEC9-1F847BA4D0AB}" xr6:coauthVersionLast="47" xr6:coauthVersionMax="47" xr10:uidLastSave="{00000000-0000-0000-0000-000000000000}"/>
  <bookViews>
    <workbookView xWindow="-120" yWindow="-120" windowWidth="20730" windowHeight="11310" xr2:uid="{3A916392-53B3-4CBF-B815-15266EF77EDD}"/>
  </bookViews>
  <sheets>
    <sheet name="січень" sheetId="13" r:id="rId1"/>
    <sheet name="лютий" sheetId="14" r:id="rId2"/>
    <sheet name="summary" sheetId="5" r:id="rId3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5" l="1"/>
  <c r="C83" i="5"/>
  <c r="V81" i="14"/>
  <c r="U81" i="14"/>
  <c r="T81" i="14"/>
  <c r="S81" i="14"/>
  <c r="D101" i="5" s="1"/>
  <c r="R81" i="14"/>
  <c r="D100" i="5" s="1"/>
  <c r="Q81" i="14"/>
  <c r="D99" i="5" s="1"/>
  <c r="P81" i="14"/>
  <c r="O81" i="14"/>
  <c r="D97" i="5" s="1"/>
  <c r="N81" i="14"/>
  <c r="D96" i="5" s="1"/>
  <c r="M81" i="14"/>
  <c r="D95" i="5" s="1"/>
  <c r="L81" i="14"/>
  <c r="K81" i="14"/>
  <c r="D93" i="5" s="1"/>
  <c r="J81" i="14"/>
  <c r="I81" i="14"/>
  <c r="D91" i="5" s="1"/>
  <c r="H81" i="14"/>
  <c r="D90" i="5" s="1"/>
  <c r="G81" i="14"/>
  <c r="D86" i="5" s="1"/>
  <c r="F81" i="14"/>
  <c r="E81" i="14"/>
  <c r="D85" i="5" s="1"/>
  <c r="D81" i="14"/>
  <c r="C81" i="14"/>
  <c r="D104" i="5"/>
  <c r="D103" i="5"/>
  <c r="D102" i="5"/>
  <c r="D98" i="5"/>
  <c r="D94" i="5"/>
  <c r="D92" i="5"/>
  <c r="D84" i="5"/>
  <c r="D82" i="5"/>
  <c r="E82" i="5" s="1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C101" i="5"/>
  <c r="C97" i="5"/>
  <c r="C93" i="5"/>
  <c r="C86" i="5"/>
  <c r="C82" i="5"/>
  <c r="C81" i="5"/>
  <c r="C80" i="5"/>
  <c r="E80" i="5" s="1"/>
  <c r="C79" i="5"/>
  <c r="C78" i="5"/>
  <c r="C77" i="5"/>
  <c r="C76" i="5"/>
  <c r="E76" i="5" s="1"/>
  <c r="C75" i="5"/>
  <c r="C74" i="5"/>
  <c r="C73" i="5"/>
  <c r="C72" i="5"/>
  <c r="E72" i="5" s="1"/>
  <c r="C71" i="5"/>
  <c r="C70" i="5"/>
  <c r="C69" i="5"/>
  <c r="C68" i="5"/>
  <c r="E68" i="5" s="1"/>
  <c r="C67" i="5"/>
  <c r="C66" i="5"/>
  <c r="C65" i="5"/>
  <c r="C64" i="5"/>
  <c r="E64" i="5" s="1"/>
  <c r="C63" i="5"/>
  <c r="C62" i="5"/>
  <c r="C61" i="5"/>
  <c r="C60" i="5"/>
  <c r="E60" i="5" s="1"/>
  <c r="C59" i="5"/>
  <c r="C58" i="5"/>
  <c r="C57" i="5"/>
  <c r="C56" i="5"/>
  <c r="E56" i="5" s="1"/>
  <c r="C55" i="5"/>
  <c r="C54" i="5"/>
  <c r="C53" i="5"/>
  <c r="C52" i="5"/>
  <c r="E52" i="5" s="1"/>
  <c r="C51" i="5"/>
  <c r="C50" i="5"/>
  <c r="C49" i="5"/>
  <c r="C48" i="5"/>
  <c r="E48" i="5" s="1"/>
  <c r="C47" i="5"/>
  <c r="C46" i="5"/>
  <c r="C45" i="5"/>
  <c r="C44" i="5"/>
  <c r="E44" i="5" s="1"/>
  <c r="C43" i="5"/>
  <c r="C42" i="5"/>
  <c r="C41" i="5"/>
  <c r="C40" i="5"/>
  <c r="E40" i="5" s="1"/>
  <c r="C39" i="5"/>
  <c r="C38" i="5"/>
  <c r="C37" i="5"/>
  <c r="C36" i="5"/>
  <c r="E36" i="5" s="1"/>
  <c r="C35" i="5"/>
  <c r="C34" i="5"/>
  <c r="C33" i="5"/>
  <c r="C32" i="5"/>
  <c r="E32" i="5" s="1"/>
  <c r="C31" i="5"/>
  <c r="C30" i="5"/>
  <c r="C29" i="5"/>
  <c r="C28" i="5"/>
  <c r="E28" i="5" s="1"/>
  <c r="C27" i="5"/>
  <c r="C26" i="5"/>
  <c r="C25" i="5"/>
  <c r="C24" i="5"/>
  <c r="E24" i="5" s="1"/>
  <c r="C23" i="5"/>
  <c r="C22" i="5"/>
  <c r="C21" i="5"/>
  <c r="C20" i="5"/>
  <c r="E20" i="5" s="1"/>
  <c r="C19" i="5"/>
  <c r="C18" i="5"/>
  <c r="C17" i="5"/>
  <c r="C16" i="5"/>
  <c r="E16" i="5" s="1"/>
  <c r="C15" i="5"/>
  <c r="C14" i="5"/>
  <c r="C13" i="5"/>
  <c r="C12" i="5"/>
  <c r="E12" i="5" s="1"/>
  <c r="C11" i="5"/>
  <c r="C10" i="5"/>
  <c r="C9" i="5"/>
  <c r="C8" i="5"/>
  <c r="E8" i="5" s="1"/>
  <c r="C7" i="5"/>
  <c r="C6" i="5"/>
  <c r="C5" i="5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" i="14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80" i="13"/>
  <c r="F3" i="13"/>
  <c r="V81" i="13"/>
  <c r="C104" i="5" s="1"/>
  <c r="U81" i="13"/>
  <c r="C103" i="5" s="1"/>
  <c r="T81" i="13"/>
  <c r="C102" i="5" s="1"/>
  <c r="S81" i="13"/>
  <c r="R81" i="13"/>
  <c r="C100" i="5" s="1"/>
  <c r="Q81" i="13"/>
  <c r="C99" i="5" s="1"/>
  <c r="P81" i="13"/>
  <c r="C98" i="5" s="1"/>
  <c r="O81" i="13"/>
  <c r="N81" i="13"/>
  <c r="C96" i="5" s="1"/>
  <c r="M81" i="13"/>
  <c r="C95" i="5" s="1"/>
  <c r="L81" i="13"/>
  <c r="C94" i="5" s="1"/>
  <c r="K81" i="13"/>
  <c r="J81" i="13"/>
  <c r="C92" i="5" s="1"/>
  <c r="I81" i="13"/>
  <c r="C91" i="5" s="1"/>
  <c r="H81" i="13"/>
  <c r="C90" i="5" s="1"/>
  <c r="G81" i="13"/>
  <c r="E81" i="13"/>
  <c r="C85" i="5" s="1"/>
  <c r="D81" i="13"/>
  <c r="C84" i="5" s="1"/>
  <c r="C81" i="13"/>
  <c r="C4" i="5" s="1"/>
  <c r="C3" i="5" s="1"/>
  <c r="C2" i="5" s="1"/>
  <c r="E9" i="5" l="1"/>
  <c r="E13" i="5"/>
  <c r="E17" i="5"/>
  <c r="E21" i="5"/>
  <c r="E25" i="5"/>
  <c r="E29" i="5"/>
  <c r="E33" i="5"/>
  <c r="E37" i="5"/>
  <c r="E41" i="5"/>
  <c r="E45" i="5"/>
  <c r="E49" i="5"/>
  <c r="E53" i="5"/>
  <c r="E57" i="5"/>
  <c r="E61" i="5"/>
  <c r="E65" i="5"/>
  <c r="E69" i="5"/>
  <c r="E73" i="5"/>
  <c r="E77" i="5"/>
  <c r="E81" i="5"/>
  <c r="E96" i="5"/>
  <c r="E6" i="5"/>
  <c r="E10" i="5"/>
  <c r="E14" i="5"/>
  <c r="E18" i="5"/>
  <c r="E22" i="5"/>
  <c r="E26" i="5"/>
  <c r="E30" i="5"/>
  <c r="E34" i="5"/>
  <c r="E38" i="5"/>
  <c r="E42" i="5"/>
  <c r="E46" i="5"/>
  <c r="E50" i="5"/>
  <c r="E54" i="5"/>
  <c r="E58" i="5"/>
  <c r="E62" i="5"/>
  <c r="E66" i="5"/>
  <c r="E70" i="5"/>
  <c r="E74" i="5"/>
  <c r="E78" i="5"/>
  <c r="E98" i="5"/>
  <c r="E93" i="5"/>
  <c r="E97" i="5"/>
  <c r="E101" i="5"/>
  <c r="E102" i="5"/>
  <c r="E71" i="5"/>
  <c r="E75" i="5"/>
  <c r="E79" i="5"/>
  <c r="E7" i="5"/>
  <c r="E11" i="5"/>
  <c r="E15" i="5"/>
  <c r="E19" i="5"/>
  <c r="E23" i="5"/>
  <c r="E27" i="5"/>
  <c r="E31" i="5"/>
  <c r="E35" i="5"/>
  <c r="E39" i="5"/>
  <c r="E43" i="5"/>
  <c r="E47" i="5"/>
  <c r="E51" i="5"/>
  <c r="E55" i="5"/>
  <c r="E59" i="5"/>
  <c r="E63" i="5"/>
  <c r="E67" i="5"/>
  <c r="E5" i="5"/>
  <c r="E83" i="5"/>
  <c r="E92" i="5"/>
  <c r="E103" i="5"/>
  <c r="E4" i="5"/>
  <c r="E94" i="5"/>
  <c r="E99" i="5"/>
  <c r="E104" i="5"/>
  <c r="E91" i="5"/>
  <c r="C89" i="5"/>
  <c r="C88" i="5" s="1"/>
  <c r="E90" i="5"/>
  <c r="E95" i="5"/>
  <c r="E100" i="5"/>
  <c r="F81" i="13"/>
  <c r="D3" i="5"/>
  <c r="D2" i="5" s="1"/>
  <c r="D89" i="5"/>
  <c r="D88" i="5" l="1"/>
  <c r="E89" i="5"/>
  <c r="E86" i="5"/>
  <c r="E85" i="5"/>
  <c r="E84" i="5"/>
  <c r="E88" i="5" l="1"/>
  <c r="E3" i="5"/>
  <c r="E2" i="5" l="1"/>
</calcChain>
</file>

<file path=xl/sharedStrings.xml><?xml version="1.0" encoding="utf-8"?>
<sst xmlns="http://schemas.openxmlformats.org/spreadsheetml/2006/main" count="238" uniqueCount="154">
  <si>
    <t>Назва компанії</t>
  </si>
  <si>
    <t>дата</t>
  </si>
  <si>
    <t>GIRL POWER</t>
  </si>
  <si>
    <t>IT академія</t>
  </si>
  <si>
    <t>Медичний кабінет</t>
  </si>
  <si>
    <t>Гарячі потреби</t>
  </si>
  <si>
    <t>Чиста вода</t>
  </si>
  <si>
    <t>wow kids</t>
  </si>
  <si>
    <t>ТОВ "МІДСАН"</t>
  </si>
  <si>
    <t>Фабрика Чудес</t>
  </si>
  <si>
    <t>UK ONLINE GIVING FOUNDATION</t>
  </si>
  <si>
    <t>ТОВ "МЕГОГО"</t>
  </si>
  <si>
    <t>ТОВ "ЗЗВ "ДЕК"</t>
  </si>
  <si>
    <t>ТДВ СК "НГС"</t>
  </si>
  <si>
    <t>ТОВ "1Й ФЕМIЛI ОФIС"</t>
  </si>
  <si>
    <t>ТОВ "АТІС ФАРМА"</t>
  </si>
  <si>
    <t>ТОВ "СІТІ КЛАУД"</t>
  </si>
  <si>
    <t>ТОВ "СуперДiл"</t>
  </si>
  <si>
    <t>Посольство США в Українi</t>
  </si>
  <si>
    <t>БО Зміни одне життя</t>
  </si>
  <si>
    <t>День захисту дітей</t>
  </si>
  <si>
    <t>ТОВ "ДІМ"</t>
  </si>
  <si>
    <t xml:space="preserve">Надходження благодійних пожертв  від юридичних осіб </t>
  </si>
  <si>
    <t>Надходження благодійних від невизначених осіб (публічний збір коштів)</t>
  </si>
  <si>
    <t xml:space="preserve">Всього надходжень благодійних пожертв </t>
  </si>
  <si>
    <t>Надходження у вигляді відсотків за депозитами</t>
  </si>
  <si>
    <t>Витрачено на благодійність та благодійні програми</t>
  </si>
  <si>
    <t xml:space="preserve">Всього: </t>
  </si>
  <si>
    <t xml:space="preserve">Надходження благодійних пожертв від фізичних осіб </t>
  </si>
  <si>
    <t>Благодійні пожертви, отримані  від фізичних осіб</t>
  </si>
  <si>
    <t>Благодійні пожертви, отримані в результаті публічного збору пожертв</t>
  </si>
  <si>
    <t>Банківські відсотки за зберігання коштів на депозитних рахунках</t>
  </si>
  <si>
    <t>Wow Kids</t>
  </si>
  <si>
    <t>АТ "ДЖЕЙ ТI IНТЕРНЕШНЛ КОМПАНI Україна"</t>
  </si>
  <si>
    <t>ТОВ "ЗЛОIДЕЇ"</t>
  </si>
  <si>
    <t>ТОВ "Телеодин"</t>
  </si>
  <si>
    <t>ТОВ "1 БАНК"</t>
  </si>
  <si>
    <t>АТ "АЛЬФА БАНК"</t>
  </si>
  <si>
    <t>АТ "Райффайзен банк Аваль"</t>
  </si>
  <si>
    <t>Благодійні пожертви, отримані від юридичних осіб, всього, у т.ч.</t>
  </si>
  <si>
    <t>Витрачено на благодійні проекти, всього, в т.ч.</t>
  </si>
  <si>
    <t>Сума, грн.</t>
  </si>
  <si>
    <t>січень</t>
  </si>
  <si>
    <t>#</t>
  </si>
  <si>
    <t>ТОВ "САНДОРА"</t>
  </si>
  <si>
    <t>ТОВ "СК ДЖОНСОН"</t>
  </si>
  <si>
    <t>ТОВ "Дейлi Рент"</t>
  </si>
  <si>
    <t>ТОВ "ГФ IНВЕСТМЕНТ ГРУП"</t>
  </si>
  <si>
    <t>ТОВ "ОРIЄНТИР ГРУП"</t>
  </si>
  <si>
    <t>ТОВ "РОСВЕН ІНВЕСТ Україна"</t>
  </si>
  <si>
    <t>Витрати</t>
  </si>
  <si>
    <t>ТОВ "Укрнафтагазсервiс"</t>
  </si>
  <si>
    <t>ТОВ "СИНГЕНТА"</t>
  </si>
  <si>
    <t>Благодійний аукціон</t>
  </si>
  <si>
    <t>БО "БФ" ЗРОСТАЙ В РОДИНI"</t>
  </si>
  <si>
    <t>ТОВ ГК "АУРІС"</t>
  </si>
  <si>
    <t>Deutsch-Ukrainischer Verein Besser Gemeinsam e.V., Wuppertal, DE</t>
  </si>
  <si>
    <t>ТОВ "КАРГIЛЛ ЕН"</t>
  </si>
  <si>
    <t>Адміністративні витрати фонду</t>
  </si>
  <si>
    <t>А</t>
  </si>
  <si>
    <t>A1</t>
  </si>
  <si>
    <t>A1.1</t>
  </si>
  <si>
    <t>A1.2</t>
  </si>
  <si>
    <t>A1.3</t>
  </si>
  <si>
    <t>A2</t>
  </si>
  <si>
    <t>Благодійні пожертви:</t>
  </si>
  <si>
    <t>Всього, грн</t>
  </si>
  <si>
    <t>Найменування</t>
  </si>
  <si>
    <t>В</t>
  </si>
  <si>
    <t>В1</t>
  </si>
  <si>
    <t>В2</t>
  </si>
  <si>
    <t>Надходження, загалом:</t>
  </si>
  <si>
    <t>ТОВ "ВК "ВЕСТА"</t>
  </si>
  <si>
    <t>Адвокатське об'єднання "ІНТЕРГРІТІС"</t>
  </si>
  <si>
    <t>ТОВ "Проспектс Україна"</t>
  </si>
  <si>
    <t>ТОВ "Алройл"</t>
  </si>
  <si>
    <t>ТОВ "ПРЕМ'ЄР IВЕНТ ГРУП"</t>
  </si>
  <si>
    <t>ТОВ "IНТЕГРIТI ВIЗIОН"</t>
  </si>
  <si>
    <t>IСАР "ЄДНАННЯ"</t>
  </si>
  <si>
    <t>ТОВ "Кредитекспрес Юкрейн Ел.Ел. Сi."</t>
  </si>
  <si>
    <t>ТОВ "СК "ЛIМIТ"</t>
  </si>
  <si>
    <t xml:space="preserve">за навчання Тищенко А. </t>
  </si>
  <si>
    <t>Integration-Kulturzentrum e. V. im Kreis Mettmann (грант)</t>
  </si>
  <si>
    <t xml:space="preserve">Збір за навчання Тищенко А. </t>
  </si>
  <si>
    <t>Повний портфель</t>
  </si>
  <si>
    <t>ТОВ "Аккаунтiнг Хаб"</t>
  </si>
  <si>
    <t>ТОВ "КВС - УКРАЇНА"</t>
  </si>
  <si>
    <t>Німецький проєкт</t>
  </si>
  <si>
    <t>ТОВ "БIОДЖЕН ТЕК"</t>
  </si>
  <si>
    <t>ТОВ "АРЦІНГЕР БОНДАРЄВ ШКЛЯР ТА ПАРТНЕРИ"</t>
  </si>
  <si>
    <t>IT Camp</t>
  </si>
  <si>
    <t>ТОВ "РЕКЛАМНЕ АГЕНТСТВО "ХЕЛОУ ПРО"</t>
  </si>
  <si>
    <t>ТОВ "КТЛ УКРАЇНА"</t>
  </si>
  <si>
    <t>ТОВ "ГАРДАРIКА ТРЕС"</t>
  </si>
  <si>
    <t>ТОВ "КК КОНСАЛТИНГ"</t>
  </si>
  <si>
    <t>ТОВ "МАГОНОВА I ПАРТНЕРИ"</t>
  </si>
  <si>
    <t>ТОВ "ТЕХНО IНОВЕЙШН КОМПАНI"</t>
  </si>
  <si>
    <t>CHARITIES AID FOUNDATION AMERICA</t>
  </si>
  <si>
    <t>ТОВ "ОЛСТЕН ПАРТНЕРС"</t>
  </si>
  <si>
    <t>ТОВ "СМАРТ МАРКЕТИНГ ГРУП"</t>
  </si>
  <si>
    <t>ТОВ 'НВП 'НЕОСИНТЕЗ'</t>
  </si>
  <si>
    <t>ГС "АЙ ЕС I ГРУП"</t>
  </si>
  <si>
    <t>ТОВ "КУН-Україна"</t>
  </si>
  <si>
    <t>ТОВ "НЬЮ РЕКРУТИНГ ГРУП"</t>
  </si>
  <si>
    <t>БО "ВСЕУКРАЇНСЬКИЙ БФ "ТИ МОЖЕШ"</t>
  </si>
  <si>
    <t>ТОВ "ГРУНДФОС УКРАІНА"</t>
  </si>
  <si>
    <t>ТОВ "КВАН КЕПІТАЛ"</t>
  </si>
  <si>
    <t>ТОВ "АГРII Україна"</t>
  </si>
  <si>
    <t>ТОВ "ГЛЕНМАРК УКРАЇНА"</t>
  </si>
  <si>
    <t>ТОВ "ДЖЕРМАН ТУЛЗ ІНСПЕКШН"</t>
  </si>
  <si>
    <t>ТОВ "ЕКСПАНДIА"</t>
  </si>
  <si>
    <t>ТОВ "ДЕЗЕГА ХОЛДIНГ УКРАЇНА"</t>
  </si>
  <si>
    <t>ТОВ "ФIН-ГЕАРС"</t>
  </si>
  <si>
    <t>ТОВ "ЮК БАРІСТЕР"</t>
  </si>
  <si>
    <t>ТОВ "Еко Хлiб"</t>
  </si>
  <si>
    <t>ТОВ "ЮБIСОФТ ЮКРЕЙН"</t>
  </si>
  <si>
    <t>ТОВ "БКТ Сольюшнз"</t>
  </si>
  <si>
    <t>ПП "ЮНIФIНАНС"</t>
  </si>
  <si>
    <t>ППТФ "АНТОШКА"</t>
  </si>
  <si>
    <t>ТОВ "ВIДОМА КОМПАНIЯ"</t>
  </si>
  <si>
    <t>ТОВ "ГЕРБАТІКА"</t>
  </si>
  <si>
    <t>ТОВ "НВП "ЄНАМIН"</t>
  </si>
  <si>
    <t>Банківська комісія (приват)</t>
  </si>
  <si>
    <t xml:space="preserve">Банківська комісія (ОТП) </t>
  </si>
  <si>
    <t xml:space="preserve">Розміщення інформації про вакансії </t>
  </si>
  <si>
    <t>Телекомунікаційні послуги</t>
  </si>
  <si>
    <t>супроводження iнф. ресурсiв у соц. мережах</t>
  </si>
  <si>
    <t>рекрутинг</t>
  </si>
  <si>
    <t>зарплата аванс (приват)</t>
  </si>
  <si>
    <t>зарплата аванс (ОТП)</t>
  </si>
  <si>
    <t>ТОВ "ЮНIТЕХ УКРАЇНА"</t>
  </si>
  <si>
    <t>рекламниі послуги Google Ads</t>
  </si>
  <si>
    <t>членський внесок в Форум благодійників</t>
  </si>
  <si>
    <t>Послуги прибирання примiщення (офісу)</t>
  </si>
  <si>
    <t xml:space="preserve"> послуги з обслуговування та забезпечення вiдеозйомок</t>
  </si>
  <si>
    <t>футболки для фотосессии</t>
  </si>
  <si>
    <t>послуги охорони</t>
  </si>
  <si>
    <t>ТОВ "ДЕА Україна"</t>
  </si>
  <si>
    <t>ТОВ "НСТ КОНФЕРЕНЦ"</t>
  </si>
  <si>
    <t>підготовка річних звітів (бухпослуги)</t>
  </si>
  <si>
    <t>зарплата друга половина  (приват)</t>
  </si>
  <si>
    <t>зарплата друга половина  (ОТП)</t>
  </si>
  <si>
    <t xml:space="preserve">послуги перекладу </t>
  </si>
  <si>
    <t>аудиторські послуги</t>
  </si>
  <si>
    <t>послуги комп'ютерного програмування</t>
  </si>
  <si>
    <t>SYSTARO GMBH</t>
  </si>
  <si>
    <t>придбання телефоних апаратів для потреб організації</t>
  </si>
  <si>
    <t>заправка картріджів</t>
  </si>
  <si>
    <t>IAROSLAV BIELIE</t>
  </si>
  <si>
    <t>ТОВ "СУПЕРДIЛ"</t>
  </si>
  <si>
    <t>правові послуги</t>
  </si>
  <si>
    <t>друк наклєєк</t>
  </si>
  <si>
    <t>підготовка до аудиту</t>
  </si>
  <si>
    <t>лютий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</si>
</sst>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wrapText="1" indent="2"/>
    </xf>
    <xf numFmtId="49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wrapText="1"/>
    </xf>
    <xf numFmtId="10" fontId="1" fillId="0" borderId="0" xfId="0" applyNumberFormat="1" applyFont="1"/>
    <xf numFmtId="0" fontId="1" fillId="0" borderId="0" xfId="0" applyFont="1" applyAlignment="1">
      <alignment horizontal="left" vertical="center"/>
    </xf>
    <xf numFmtId="2" fontId="3" fillId="0" borderId="0" xfId="0" applyNumberFormat="1" applyFont="1"/>
    <xf numFmtId="0" fontId="0" fillId="0" borderId="0" xfId="0" applyFont="1" applyAlignment="1">
      <alignment horizontal="left" wrapText="1" indent="2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2" fontId="1" fillId="2" borderId="0" xfId="0" applyNumberFormat="1" applyFont="1" applyFill="1"/>
    <xf numFmtId="164" fontId="1" fillId="2" borderId="0" xfId="0" applyNumberFormat="1" applyFont="1" applyFill="1"/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49" fontId="1" fillId="3" borderId="0" xfId="0" applyNumberFormat="1" applyFont="1" applyFill="1"/>
    <xf numFmtId="0" fontId="1" fillId="3" borderId="0" xfId="0" applyFont="1" applyFill="1" applyAlignment="1">
      <alignment wrapText="1"/>
    </xf>
    <xf numFmtId="2" fontId="1" fillId="3" borderId="0" xfId="0" applyNumberFormat="1" applyFont="1" applyFill="1"/>
    <xf numFmtId="49" fontId="1" fillId="4" borderId="0" xfId="0" applyNumberFormat="1" applyFont="1" applyFill="1"/>
    <xf numFmtId="0" fontId="1" fillId="4" borderId="0" xfId="0" applyFont="1" applyFill="1" applyAlignment="1">
      <alignment wrapText="1"/>
    </xf>
    <xf numFmtId="2" fontId="1" fillId="4" borderId="0" xfId="0" applyNumberFormat="1" applyFont="1" applyFill="1"/>
    <xf numFmtId="49" fontId="1" fillId="5" borderId="0" xfId="0" applyNumberFormat="1" applyFont="1" applyFill="1"/>
    <xf numFmtId="0" fontId="1" fillId="5" borderId="0" xfId="0" applyFont="1" applyFill="1" applyAlignment="1">
      <alignment wrapText="1"/>
    </xf>
    <xf numFmtId="2" fontId="1" fillId="5" borderId="0" xfId="0" applyNumberFormat="1" applyFont="1" applyFill="1"/>
    <xf numFmtId="0" fontId="1" fillId="5" borderId="0" xfId="0" applyFont="1" applyFill="1" applyAlignment="1">
      <alignment horizontal="left" wrapText="1"/>
    </xf>
    <xf numFmtId="49" fontId="4" fillId="3" borderId="0" xfId="0" applyNumberFormat="1" applyFont="1" applyFill="1"/>
    <xf numFmtId="0" fontId="4" fillId="3" borderId="0" xfId="0" applyFont="1" applyFill="1" applyAlignment="1">
      <alignment horizontal="left" wrapText="1"/>
    </xf>
    <xf numFmtId="2" fontId="4" fillId="3" borderId="0" xfId="0" applyNumberFormat="1" applyFont="1" applyFill="1"/>
    <xf numFmtId="2" fontId="3" fillId="4" borderId="0" xfId="0" applyNumberFormat="1" applyFont="1" applyFill="1"/>
    <xf numFmtId="2" fontId="3" fillId="3" borderId="0" xfId="0" applyNumberFormat="1" applyFont="1" applyFill="1"/>
    <xf numFmtId="2" fontId="3" fillId="5" borderId="0" xfId="0" applyNumberFormat="1" applyFont="1" applyFill="1"/>
    <xf numFmtId="2" fontId="3" fillId="5" borderId="0" xfId="0" applyNumberFormat="1" applyFont="1" applyFill="1" applyAlignment="1"/>
    <xf numFmtId="2" fontId="3" fillId="3" borderId="0" xfId="0" applyNumberFormat="1" applyFont="1" applyFill="1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/>
    <xf numFmtId="0" fontId="0" fillId="6" borderId="0" xfId="0" applyFill="1"/>
    <xf numFmtId="0" fontId="0" fillId="6" borderId="0" xfId="0" applyFill="1" applyAlignment="1">
      <alignment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top"/>
    </xf>
    <xf numFmtId="0" fontId="0" fillId="6" borderId="0" xfId="0" applyFill="1" applyAlignment="1">
      <alignment vertical="top"/>
    </xf>
    <xf numFmtId="0" fontId="0" fillId="0" borderId="0" xfId="0" applyNumberFormat="1" applyAlignment="1">
      <alignment vertical="top"/>
    </xf>
    <xf numFmtId="0" fontId="0" fillId="6" borderId="0" xfId="0" applyFill="1" applyAlignment="1">
      <alignment vertical="top" wrapText="1"/>
    </xf>
    <xf numFmtId="1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left" wrapText="1" indent="2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1E60-42B7-4F73-A0D7-FF2BDD09CAD3}">
  <dimension ref="A1:X81"/>
  <sheetViews>
    <sheetView tabSelected="1" zoomScale="85" zoomScaleNormal="85" workbookViewId="0">
      <pane xSplit="1" ySplit="2" topLeftCell="B3" activePane="bottomRight" state="frozen"/>
      <selection activeCell="F48" sqref="F48"/>
      <selection pane="topRight" activeCell="F48" sqref="F48"/>
      <selection pane="bottomLeft" activeCell="F48" sqref="F48"/>
      <selection pane="bottomRight" activeCell="E84" sqref="E84"/>
    </sheetView>
  </sheetViews>
  <sheetFormatPr defaultColWidth="9.140625" defaultRowHeight="15" x14ac:dyDescent="0.25"/>
  <cols>
    <col min="1" max="1" width="10.140625" style="21" bestFit="1" customWidth="1"/>
    <col min="2" max="2" width="21.7109375" style="21" customWidth="1"/>
    <col min="3" max="3" width="11.140625" style="21" customWidth="1"/>
    <col min="4" max="4" width="10.85546875" style="21" customWidth="1"/>
    <col min="5" max="5" width="10.5703125" style="21" customWidth="1"/>
    <col min="6" max="6" width="11.28515625" style="21" customWidth="1"/>
    <col min="7" max="7" width="9.140625" style="21"/>
    <col min="8" max="8" width="11.140625" style="21" customWidth="1"/>
    <col min="9" max="9" width="10.85546875" style="21" customWidth="1"/>
    <col min="10" max="10" width="9.140625" style="21"/>
    <col min="11" max="11" width="10.28515625" style="21" customWidth="1"/>
    <col min="12" max="13" width="9.140625" style="21"/>
    <col min="14" max="14" width="11.7109375" style="21" customWidth="1"/>
    <col min="15" max="21" width="9.140625" style="21"/>
    <col min="22" max="22" width="11.42578125" style="21" customWidth="1"/>
    <col min="23" max="23" width="37.5703125" style="21" customWidth="1"/>
    <col min="24" max="24" width="9.140625" style="21" customWidth="1"/>
    <col min="25" max="16384" width="9.140625" style="21"/>
  </cols>
  <sheetData>
    <row r="1" spans="1:24" ht="135" x14ac:dyDescent="0.25">
      <c r="A1" s="22"/>
      <c r="B1" s="58" t="s">
        <v>22</v>
      </c>
      <c r="C1" s="58"/>
      <c r="D1" s="45" t="s">
        <v>28</v>
      </c>
      <c r="E1" s="45" t="s">
        <v>23</v>
      </c>
      <c r="F1" s="45" t="s">
        <v>24</v>
      </c>
      <c r="G1" s="45" t="s">
        <v>25</v>
      </c>
      <c r="H1" s="58" t="s">
        <v>26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4"/>
      <c r="U1" s="46"/>
      <c r="V1" s="59" t="s">
        <v>58</v>
      </c>
      <c r="W1" s="59"/>
    </row>
    <row r="2" spans="1:24" ht="75" x14ac:dyDescent="0.25">
      <c r="A2" s="23" t="s">
        <v>1</v>
      </c>
      <c r="B2" s="45" t="s">
        <v>0</v>
      </c>
      <c r="C2" s="45" t="s">
        <v>41</v>
      </c>
      <c r="D2" s="45" t="s">
        <v>41</v>
      </c>
      <c r="E2" s="45" t="s">
        <v>41</v>
      </c>
      <c r="F2" s="45" t="s">
        <v>41</v>
      </c>
      <c r="G2" s="45" t="s">
        <v>41</v>
      </c>
      <c r="H2" s="45" t="s">
        <v>9</v>
      </c>
      <c r="I2" s="45" t="s">
        <v>2</v>
      </c>
      <c r="J2" s="45" t="s">
        <v>7</v>
      </c>
      <c r="K2" s="45" t="s">
        <v>3</v>
      </c>
      <c r="L2" s="45" t="s">
        <v>4</v>
      </c>
      <c r="M2" s="45" t="s">
        <v>5</v>
      </c>
      <c r="N2" s="45" t="s">
        <v>6</v>
      </c>
      <c r="O2" s="45" t="s">
        <v>19</v>
      </c>
      <c r="P2" s="45" t="s">
        <v>20</v>
      </c>
      <c r="Q2" s="45" t="s">
        <v>53</v>
      </c>
      <c r="R2" s="45" t="s">
        <v>81</v>
      </c>
      <c r="S2" s="45" t="s">
        <v>87</v>
      </c>
      <c r="T2" s="45" t="s">
        <v>84</v>
      </c>
      <c r="U2" s="45" t="s">
        <v>90</v>
      </c>
      <c r="V2" s="45"/>
    </row>
    <row r="3" spans="1:24" x14ac:dyDescent="0.25">
      <c r="A3" s="4">
        <v>44565</v>
      </c>
      <c r="B3" s="3"/>
      <c r="C3" s="3"/>
      <c r="D3" s="50">
        <v>5010</v>
      </c>
      <c r="E3" s="3">
        <v>26210.400000000001</v>
      </c>
      <c r="F3" s="49">
        <f>SUBTOTAL(9,C3:E3)</f>
        <v>31220.400000000001</v>
      </c>
      <c r="G3" s="21">
        <v>95.78</v>
      </c>
      <c r="V3" s="21">
        <v>2187.5500000000002</v>
      </c>
      <c r="W3" s="44" t="s">
        <v>122</v>
      </c>
      <c r="X3" s="44"/>
    </row>
    <row r="4" spans="1:24" x14ac:dyDescent="0.25">
      <c r="A4" s="3"/>
      <c r="B4" s="3"/>
      <c r="C4" s="3"/>
      <c r="D4" s="3">
        <v>388</v>
      </c>
      <c r="E4" s="3"/>
      <c r="F4" s="49">
        <f t="shared" ref="F4:F80" si="0">SUBTOTAL(9,C4:E4)</f>
        <v>388</v>
      </c>
      <c r="W4" s="44" t="s">
        <v>123</v>
      </c>
      <c r="X4" s="44"/>
    </row>
    <row r="5" spans="1:24" x14ac:dyDescent="0.25">
      <c r="A5" s="4">
        <v>44566</v>
      </c>
      <c r="B5" s="3"/>
      <c r="C5" s="3"/>
      <c r="D5" s="3">
        <v>3499.5</v>
      </c>
      <c r="E5" s="3"/>
      <c r="F5" s="49">
        <f t="shared" si="0"/>
        <v>3499.5</v>
      </c>
      <c r="G5" s="21">
        <v>23.95</v>
      </c>
      <c r="V5" s="21">
        <v>690</v>
      </c>
      <c r="W5" s="44" t="s">
        <v>124</v>
      </c>
      <c r="X5" s="44"/>
    </row>
    <row r="6" spans="1:24" x14ac:dyDescent="0.25">
      <c r="A6" s="4">
        <v>44567</v>
      </c>
      <c r="B6" s="3"/>
      <c r="C6" s="3"/>
      <c r="D6" s="50">
        <v>2000</v>
      </c>
      <c r="E6" s="3">
        <v>4890</v>
      </c>
      <c r="F6" s="49">
        <f t="shared" si="0"/>
        <v>6890</v>
      </c>
      <c r="G6" s="21">
        <v>23.95</v>
      </c>
      <c r="H6" s="21">
        <v>54393</v>
      </c>
      <c r="V6" s="21">
        <v>3941.2</v>
      </c>
      <c r="W6" s="44" t="s">
        <v>125</v>
      </c>
      <c r="X6" s="44"/>
    </row>
    <row r="7" spans="1:24" ht="30" x14ac:dyDescent="0.25">
      <c r="A7" s="4"/>
      <c r="B7" s="3"/>
      <c r="C7" s="3"/>
      <c r="D7" s="3">
        <v>2064.5</v>
      </c>
      <c r="E7" s="3"/>
      <c r="F7" s="49">
        <f t="shared" si="0"/>
        <v>2064.5</v>
      </c>
      <c r="V7" s="21">
        <v>30000</v>
      </c>
      <c r="W7" s="44" t="s">
        <v>126</v>
      </c>
      <c r="X7" s="44"/>
    </row>
    <row r="8" spans="1:24" x14ac:dyDescent="0.25">
      <c r="A8" s="4">
        <v>44568</v>
      </c>
      <c r="B8" s="2"/>
      <c r="C8" s="3"/>
      <c r="D8" s="3"/>
      <c r="E8" s="3">
        <v>2037.9</v>
      </c>
      <c r="F8" s="49">
        <f t="shared" si="0"/>
        <v>2037.9</v>
      </c>
      <c r="G8" s="21">
        <v>23.95</v>
      </c>
      <c r="V8" s="21">
        <v>15000</v>
      </c>
      <c r="W8" s="44" t="s">
        <v>127</v>
      </c>
      <c r="X8" s="44"/>
    </row>
    <row r="9" spans="1:24" x14ac:dyDescent="0.25">
      <c r="A9" s="4">
        <v>44569</v>
      </c>
      <c r="B9" s="2"/>
      <c r="C9" s="3"/>
      <c r="D9" s="3">
        <v>78.400000000000006</v>
      </c>
      <c r="E9" s="3"/>
      <c r="F9" s="49">
        <f t="shared" si="0"/>
        <v>78.400000000000006</v>
      </c>
      <c r="G9" s="21">
        <v>23.93</v>
      </c>
      <c r="V9" s="21">
        <v>39718.26</v>
      </c>
      <c r="W9" s="44" t="s">
        <v>128</v>
      </c>
      <c r="X9" s="44"/>
    </row>
    <row r="10" spans="1:24" x14ac:dyDescent="0.25">
      <c r="A10" s="4">
        <v>44570</v>
      </c>
      <c r="B10" s="2"/>
      <c r="C10" s="3"/>
      <c r="D10" s="3"/>
      <c r="E10" s="3">
        <v>109</v>
      </c>
      <c r="F10" s="49">
        <f t="shared" si="0"/>
        <v>109</v>
      </c>
      <c r="G10" s="21">
        <v>23.95</v>
      </c>
      <c r="V10" s="21">
        <v>14010.13</v>
      </c>
      <c r="W10" s="44" t="s">
        <v>129</v>
      </c>
      <c r="X10" s="44"/>
    </row>
    <row r="11" spans="1:24" x14ac:dyDescent="0.25">
      <c r="A11" s="4">
        <v>44571</v>
      </c>
      <c r="B11" s="2"/>
      <c r="C11" s="3"/>
      <c r="D11" s="3"/>
      <c r="E11" s="3">
        <v>14162.94</v>
      </c>
      <c r="F11" s="49">
        <f t="shared" si="0"/>
        <v>14162.94</v>
      </c>
      <c r="G11" s="21">
        <v>23.95</v>
      </c>
      <c r="V11" s="21">
        <v>1500</v>
      </c>
      <c r="W11" s="44" t="s">
        <v>131</v>
      </c>
      <c r="X11" s="44"/>
    </row>
    <row r="12" spans="1:24" x14ac:dyDescent="0.25">
      <c r="A12" s="4">
        <v>44572</v>
      </c>
      <c r="B12" s="2"/>
      <c r="C12" s="3"/>
      <c r="D12" s="3"/>
      <c r="E12" s="3">
        <v>5379</v>
      </c>
      <c r="F12" s="49">
        <f t="shared" si="0"/>
        <v>5379</v>
      </c>
      <c r="G12" s="21">
        <v>23.95</v>
      </c>
      <c r="V12" s="21">
        <v>9000</v>
      </c>
      <c r="W12" s="43" t="s">
        <v>132</v>
      </c>
      <c r="X12" s="43"/>
    </row>
    <row r="13" spans="1:24" ht="30" x14ac:dyDescent="0.25">
      <c r="A13" s="4">
        <v>44573</v>
      </c>
      <c r="B13" s="51" t="s">
        <v>74</v>
      </c>
      <c r="C13" s="50">
        <v>7920</v>
      </c>
      <c r="D13" s="3"/>
      <c r="E13" s="3">
        <v>7868</v>
      </c>
      <c r="F13" s="49">
        <f t="shared" si="0"/>
        <v>15788</v>
      </c>
      <c r="G13" s="21">
        <v>23.94</v>
      </c>
      <c r="H13" s="21">
        <v>50312</v>
      </c>
      <c r="I13" s="21">
        <v>9580</v>
      </c>
      <c r="V13" s="21">
        <v>1000</v>
      </c>
      <c r="W13" s="44" t="s">
        <v>133</v>
      </c>
      <c r="X13" s="44"/>
    </row>
    <row r="14" spans="1:24" ht="30" x14ac:dyDescent="0.25">
      <c r="A14" s="4">
        <v>44574</v>
      </c>
      <c r="B14" s="3"/>
      <c r="C14" s="3"/>
      <c r="D14" s="3"/>
      <c r="E14" s="3">
        <v>2161.1</v>
      </c>
      <c r="F14" s="49">
        <f t="shared" si="0"/>
        <v>2161.1</v>
      </c>
      <c r="G14" s="21">
        <v>23.94</v>
      </c>
      <c r="V14" s="21">
        <v>1600</v>
      </c>
      <c r="W14" s="44" t="s">
        <v>134</v>
      </c>
      <c r="X14" s="44"/>
    </row>
    <row r="15" spans="1:24" x14ac:dyDescent="0.25">
      <c r="A15" s="4">
        <v>44575</v>
      </c>
      <c r="B15" s="3" t="s">
        <v>130</v>
      </c>
      <c r="C15" s="3">
        <v>10000</v>
      </c>
      <c r="D15" s="3">
        <v>175</v>
      </c>
      <c r="E15" s="3"/>
      <c r="F15" s="49">
        <f t="shared" si="0"/>
        <v>10175</v>
      </c>
      <c r="G15" s="21">
        <v>23.95</v>
      </c>
      <c r="H15" s="21">
        <v>39886</v>
      </c>
      <c r="I15" s="21">
        <v>4610</v>
      </c>
      <c r="K15" s="21">
        <v>83970</v>
      </c>
      <c r="V15" s="21">
        <v>2520</v>
      </c>
      <c r="W15" s="44" t="s">
        <v>135</v>
      </c>
      <c r="X15" s="44"/>
    </row>
    <row r="16" spans="1:24" x14ac:dyDescent="0.25">
      <c r="A16" s="4">
        <v>44576</v>
      </c>
      <c r="B16" s="3"/>
      <c r="C16" s="3"/>
      <c r="D16" s="3"/>
      <c r="E16" s="3">
        <v>490.47</v>
      </c>
      <c r="F16" s="49">
        <f t="shared" si="0"/>
        <v>490.47</v>
      </c>
      <c r="G16" s="21">
        <v>23.95</v>
      </c>
      <c r="V16" s="21">
        <v>670</v>
      </c>
      <c r="W16" s="44" t="s">
        <v>136</v>
      </c>
      <c r="X16" s="44"/>
    </row>
    <row r="17" spans="1:24" x14ac:dyDescent="0.25">
      <c r="A17" s="4">
        <v>44577</v>
      </c>
      <c r="B17" s="3"/>
      <c r="C17" s="3"/>
      <c r="D17" s="3">
        <v>9.5</v>
      </c>
      <c r="E17" s="3"/>
      <c r="F17" s="49">
        <f t="shared" si="0"/>
        <v>9.5</v>
      </c>
      <c r="G17" s="21">
        <v>23.94</v>
      </c>
      <c r="V17" s="21">
        <v>60000</v>
      </c>
      <c r="W17" s="44" t="s">
        <v>139</v>
      </c>
      <c r="X17" s="44"/>
    </row>
    <row r="18" spans="1:24" x14ac:dyDescent="0.25">
      <c r="A18" s="4">
        <v>44578</v>
      </c>
      <c r="B18" s="3"/>
      <c r="C18" s="3"/>
      <c r="D18" s="50">
        <v>4300</v>
      </c>
      <c r="E18" s="3">
        <v>127.14</v>
      </c>
      <c r="F18" s="49">
        <f t="shared" si="0"/>
        <v>4427.1400000000003</v>
      </c>
      <c r="G18" s="21">
        <v>23.94</v>
      </c>
      <c r="V18" s="21">
        <v>46260.480000000003</v>
      </c>
      <c r="W18" s="44" t="s">
        <v>140</v>
      </c>
      <c r="X18" s="44"/>
    </row>
    <row r="19" spans="1:24" x14ac:dyDescent="0.25">
      <c r="A19" s="4"/>
      <c r="B19" s="2"/>
      <c r="C19" s="3"/>
      <c r="D19" s="3">
        <v>500</v>
      </c>
      <c r="E19" s="3"/>
      <c r="F19" s="49">
        <f t="shared" si="0"/>
        <v>500</v>
      </c>
      <c r="V19" s="21">
        <v>19263.919999999998</v>
      </c>
      <c r="W19" s="44" t="s">
        <v>141</v>
      </c>
    </row>
    <row r="20" spans="1:24" x14ac:dyDescent="0.25">
      <c r="A20" s="4">
        <v>44579</v>
      </c>
      <c r="B20" s="2"/>
      <c r="C20" s="3"/>
      <c r="D20" s="3">
        <v>910</v>
      </c>
      <c r="E20" s="3">
        <v>352.08</v>
      </c>
      <c r="F20" s="49">
        <f t="shared" si="0"/>
        <v>1262.08</v>
      </c>
      <c r="G20" s="21">
        <v>23.95</v>
      </c>
      <c r="V20" s="21">
        <v>1035</v>
      </c>
      <c r="W20" s="44" t="s">
        <v>142</v>
      </c>
    </row>
    <row r="21" spans="1:24" ht="18.75" customHeight="1" x14ac:dyDescent="0.25">
      <c r="A21" s="4">
        <v>44580</v>
      </c>
      <c r="B21" s="16" t="s">
        <v>16</v>
      </c>
      <c r="C21" s="3">
        <v>30000</v>
      </c>
      <c r="D21" s="3">
        <v>608.5</v>
      </c>
      <c r="E21" s="3">
        <v>88.02</v>
      </c>
      <c r="F21" s="49">
        <f t="shared" si="0"/>
        <v>30696.52</v>
      </c>
      <c r="G21" s="21">
        <v>23.95</v>
      </c>
      <c r="H21" s="21">
        <v>70740</v>
      </c>
      <c r="V21" s="21">
        <v>31500</v>
      </c>
      <c r="W21" s="44" t="s">
        <v>143</v>
      </c>
    </row>
    <row r="22" spans="1:24" ht="30" x14ac:dyDescent="0.25">
      <c r="A22" s="4"/>
      <c r="B22" s="16" t="s">
        <v>55</v>
      </c>
      <c r="C22" s="50">
        <v>10000</v>
      </c>
      <c r="D22" s="3"/>
      <c r="E22" s="3"/>
      <c r="F22" s="49">
        <f t="shared" si="0"/>
        <v>10000</v>
      </c>
      <c r="V22" s="21">
        <v>70000</v>
      </c>
      <c r="W22" s="44" t="s">
        <v>144</v>
      </c>
    </row>
    <row r="23" spans="1:24" x14ac:dyDescent="0.25">
      <c r="A23" s="4">
        <v>44581</v>
      </c>
      <c r="B23" s="60" t="s">
        <v>145</v>
      </c>
      <c r="C23" s="3">
        <v>70312</v>
      </c>
      <c r="D23" s="3">
        <v>845</v>
      </c>
      <c r="E23" s="3">
        <v>2157.4699999999998</v>
      </c>
      <c r="F23" s="49">
        <f t="shared" si="0"/>
        <v>73314.47</v>
      </c>
      <c r="G23" s="21">
        <v>23.94</v>
      </c>
    </row>
    <row r="24" spans="1:24" x14ac:dyDescent="0.25">
      <c r="A24" s="4">
        <v>44582</v>
      </c>
      <c r="B24" s="2"/>
      <c r="C24" s="3"/>
      <c r="D24" s="3"/>
      <c r="E24" s="3">
        <v>1682.16</v>
      </c>
      <c r="F24" s="49">
        <f t="shared" si="0"/>
        <v>1682.16</v>
      </c>
      <c r="G24" s="21">
        <v>23.94</v>
      </c>
      <c r="H24" s="21">
        <v>15430</v>
      </c>
    </row>
    <row r="25" spans="1:24" x14ac:dyDescent="0.25">
      <c r="A25" s="4">
        <v>44583</v>
      </c>
      <c r="B25" s="3"/>
      <c r="C25" s="3"/>
      <c r="D25" s="3">
        <v>0.5</v>
      </c>
      <c r="E25" s="3"/>
      <c r="F25" s="49">
        <f t="shared" si="0"/>
        <v>0.5</v>
      </c>
      <c r="G25" s="21">
        <v>23.95</v>
      </c>
    </row>
    <row r="26" spans="1:24" x14ac:dyDescent="0.25">
      <c r="A26" s="4">
        <v>44584</v>
      </c>
      <c r="B26" s="3"/>
      <c r="C26" s="3"/>
      <c r="D26" s="3">
        <v>9.5</v>
      </c>
      <c r="E26" s="3"/>
      <c r="F26" s="49">
        <f t="shared" si="0"/>
        <v>9.5</v>
      </c>
      <c r="G26" s="21">
        <v>23.95</v>
      </c>
    </row>
    <row r="27" spans="1:24" x14ac:dyDescent="0.25">
      <c r="A27" s="4">
        <v>44585</v>
      </c>
      <c r="B27" s="3"/>
      <c r="C27" s="3"/>
      <c r="D27" s="3">
        <v>12738.5</v>
      </c>
      <c r="E27" s="3"/>
      <c r="F27" s="49">
        <f t="shared" si="0"/>
        <v>12738.5</v>
      </c>
      <c r="G27" s="21">
        <v>23.94</v>
      </c>
    </row>
    <row r="28" spans="1:24" x14ac:dyDescent="0.25">
      <c r="A28" s="4">
        <v>44586</v>
      </c>
      <c r="B28" s="3" t="s">
        <v>11</v>
      </c>
      <c r="C28" s="3">
        <v>77456.77</v>
      </c>
      <c r="D28" s="3">
        <v>106596.5</v>
      </c>
      <c r="E28" s="3">
        <v>1388.76</v>
      </c>
      <c r="F28" s="49">
        <f t="shared" si="0"/>
        <v>185442.03000000003</v>
      </c>
      <c r="G28" s="21">
        <v>23.95</v>
      </c>
    </row>
    <row r="29" spans="1:24" x14ac:dyDescent="0.25">
      <c r="A29" s="4">
        <v>44587</v>
      </c>
      <c r="B29" s="2"/>
      <c r="C29" s="3"/>
      <c r="D29" s="50">
        <v>3000</v>
      </c>
      <c r="E29" s="3">
        <v>606.36</v>
      </c>
      <c r="F29" s="49">
        <f t="shared" si="0"/>
        <v>3606.36</v>
      </c>
      <c r="G29" s="21">
        <v>23.94</v>
      </c>
      <c r="H29" s="21">
        <v>80266</v>
      </c>
    </row>
    <row r="30" spans="1:24" x14ac:dyDescent="0.25">
      <c r="A30" s="3"/>
      <c r="B30" s="2"/>
      <c r="C30" s="3"/>
      <c r="D30" s="3">
        <v>199.5</v>
      </c>
      <c r="E30" s="3"/>
      <c r="F30" s="49">
        <f t="shared" si="0"/>
        <v>199.5</v>
      </c>
    </row>
    <row r="31" spans="1:24" x14ac:dyDescent="0.25">
      <c r="A31" s="4">
        <v>44588</v>
      </c>
      <c r="B31" s="2" t="s">
        <v>137</v>
      </c>
      <c r="C31" s="3">
        <v>194539</v>
      </c>
      <c r="D31" s="3"/>
      <c r="E31" s="3">
        <v>1448.66</v>
      </c>
      <c r="F31" s="49">
        <f t="shared" si="0"/>
        <v>195987.66</v>
      </c>
      <c r="G31" s="21">
        <v>23.95</v>
      </c>
    </row>
    <row r="32" spans="1:24" x14ac:dyDescent="0.25">
      <c r="A32" s="4">
        <v>44589</v>
      </c>
      <c r="B32" s="2" t="s">
        <v>36</v>
      </c>
      <c r="C32" s="3">
        <v>50875</v>
      </c>
      <c r="D32" s="3">
        <v>4005</v>
      </c>
      <c r="E32" s="3"/>
      <c r="F32" s="49">
        <f t="shared" si="0"/>
        <v>54880</v>
      </c>
      <c r="G32" s="21">
        <v>23.94</v>
      </c>
      <c r="H32" s="21">
        <v>34040</v>
      </c>
      <c r="K32" s="21">
        <v>21000</v>
      </c>
    </row>
    <row r="33" spans="1:12" ht="30" x14ac:dyDescent="0.25">
      <c r="A33" s="3"/>
      <c r="B33" s="2" t="s">
        <v>138</v>
      </c>
      <c r="C33" s="3">
        <v>1500</v>
      </c>
      <c r="D33" s="3"/>
      <c r="E33" s="3"/>
      <c r="F33" s="49">
        <f t="shared" si="0"/>
        <v>1500</v>
      </c>
    </row>
    <row r="34" spans="1:12" x14ac:dyDescent="0.25">
      <c r="A34" s="4">
        <v>44590</v>
      </c>
      <c r="B34" s="2"/>
      <c r="C34" s="3"/>
      <c r="D34" s="3">
        <v>0.5</v>
      </c>
      <c r="E34" s="3"/>
      <c r="F34" s="49">
        <f t="shared" si="0"/>
        <v>0.5</v>
      </c>
      <c r="G34" s="21">
        <v>23.95</v>
      </c>
    </row>
    <row r="35" spans="1:12" x14ac:dyDescent="0.25">
      <c r="A35" s="4">
        <v>44591</v>
      </c>
      <c r="B35" s="2"/>
      <c r="C35" s="3"/>
      <c r="D35" s="3">
        <v>900</v>
      </c>
      <c r="E35" s="3"/>
      <c r="F35" s="49">
        <f t="shared" si="0"/>
        <v>900</v>
      </c>
      <c r="G35" s="21">
        <v>23.94</v>
      </c>
    </row>
    <row r="36" spans="1:12" x14ac:dyDescent="0.25">
      <c r="A36" s="4">
        <v>44592</v>
      </c>
      <c r="B36" s="2"/>
      <c r="C36" s="3"/>
      <c r="D36" s="50">
        <v>10000</v>
      </c>
      <c r="E36" s="3">
        <v>5380</v>
      </c>
      <c r="F36" s="49">
        <f t="shared" si="0"/>
        <v>15380</v>
      </c>
      <c r="G36" s="21">
        <v>23.95</v>
      </c>
      <c r="H36" s="21">
        <v>3000</v>
      </c>
      <c r="K36" s="21">
        <v>30000</v>
      </c>
      <c r="L36" s="21">
        <v>10000</v>
      </c>
    </row>
    <row r="37" spans="1:12" hidden="1" x14ac:dyDescent="0.25">
      <c r="A37" s="4"/>
      <c r="B37" s="2"/>
      <c r="C37" s="3"/>
      <c r="D37" s="3"/>
      <c r="E37" s="3"/>
      <c r="F37" s="49">
        <f t="shared" si="0"/>
        <v>0</v>
      </c>
    </row>
    <row r="38" spans="1:12" hidden="1" x14ac:dyDescent="0.25">
      <c r="A38" s="4"/>
      <c r="B38" s="2"/>
      <c r="C38" s="3"/>
      <c r="D38" s="3"/>
      <c r="E38" s="3"/>
      <c r="F38" s="49">
        <f t="shared" si="0"/>
        <v>0</v>
      </c>
    </row>
    <row r="39" spans="1:12" hidden="1" x14ac:dyDescent="0.25">
      <c r="A39" s="3"/>
      <c r="B39" s="2"/>
      <c r="C39" s="3"/>
      <c r="D39" s="3"/>
      <c r="E39" s="3"/>
      <c r="F39" s="49">
        <f t="shared" si="0"/>
        <v>0</v>
      </c>
    </row>
    <row r="40" spans="1:12" hidden="1" x14ac:dyDescent="0.25">
      <c r="A40" s="3"/>
      <c r="B40" s="2"/>
      <c r="C40" s="3"/>
      <c r="D40" s="3"/>
      <c r="E40" s="3"/>
      <c r="F40" s="49">
        <f t="shared" si="0"/>
        <v>0</v>
      </c>
    </row>
    <row r="41" spans="1:12" hidden="1" x14ac:dyDescent="0.25">
      <c r="A41" s="4"/>
      <c r="B41" s="2"/>
      <c r="C41" s="3"/>
      <c r="D41" s="3"/>
      <c r="E41" s="3"/>
      <c r="F41" s="49">
        <f t="shared" si="0"/>
        <v>0</v>
      </c>
    </row>
    <row r="42" spans="1:12" hidden="1" x14ac:dyDescent="0.25">
      <c r="A42" s="3"/>
      <c r="B42" s="2"/>
      <c r="C42" s="3"/>
      <c r="D42" s="3"/>
      <c r="E42" s="3"/>
      <c r="F42" s="49">
        <f t="shared" si="0"/>
        <v>0</v>
      </c>
    </row>
    <row r="43" spans="1:12" hidden="1" x14ac:dyDescent="0.25">
      <c r="A43" s="3"/>
      <c r="B43" s="2"/>
      <c r="C43" s="3"/>
      <c r="D43" s="3"/>
      <c r="E43" s="3"/>
      <c r="F43" s="49">
        <f t="shared" si="0"/>
        <v>0</v>
      </c>
    </row>
    <row r="44" spans="1:12" hidden="1" x14ac:dyDescent="0.25">
      <c r="A44" s="3"/>
      <c r="B44" s="2"/>
      <c r="C44" s="3"/>
      <c r="D44" s="3"/>
      <c r="E44" s="3"/>
      <c r="F44" s="49">
        <f t="shared" si="0"/>
        <v>0</v>
      </c>
    </row>
    <row r="45" spans="1:12" hidden="1" x14ac:dyDescent="0.25">
      <c r="A45" s="4"/>
      <c r="B45" s="2"/>
      <c r="C45" s="3"/>
      <c r="D45" s="3"/>
      <c r="E45" s="3"/>
      <c r="F45" s="49">
        <f t="shared" si="0"/>
        <v>0</v>
      </c>
    </row>
    <row r="46" spans="1:12" hidden="1" x14ac:dyDescent="0.25">
      <c r="A46" s="3"/>
      <c r="B46" s="2"/>
      <c r="C46" s="3"/>
      <c r="D46" s="3"/>
      <c r="E46" s="3"/>
      <c r="F46" s="49">
        <f t="shared" si="0"/>
        <v>0</v>
      </c>
    </row>
    <row r="47" spans="1:12" hidden="1" x14ac:dyDescent="0.25">
      <c r="A47" s="4"/>
      <c r="B47" s="2"/>
      <c r="C47" s="3"/>
      <c r="D47" s="3"/>
      <c r="E47" s="3"/>
      <c r="F47" s="49">
        <f t="shared" si="0"/>
        <v>0</v>
      </c>
    </row>
    <row r="48" spans="1:12" hidden="1" x14ac:dyDescent="0.25">
      <c r="A48" s="3"/>
      <c r="B48" s="2"/>
      <c r="C48" s="3"/>
      <c r="D48" s="3"/>
      <c r="E48" s="3"/>
      <c r="F48" s="49">
        <f t="shared" si="0"/>
        <v>0</v>
      </c>
    </row>
    <row r="49" spans="1:6" hidden="1" x14ac:dyDescent="0.25">
      <c r="A49" s="4"/>
      <c r="B49" s="2"/>
      <c r="C49" s="3"/>
      <c r="D49" s="3"/>
      <c r="E49" s="3"/>
      <c r="F49" s="49">
        <f t="shared" si="0"/>
        <v>0</v>
      </c>
    </row>
    <row r="50" spans="1:6" hidden="1" x14ac:dyDescent="0.25">
      <c r="A50" s="4"/>
      <c r="B50" s="3"/>
      <c r="C50" s="3"/>
      <c r="D50" s="3"/>
      <c r="E50" s="3"/>
      <c r="F50" s="49">
        <f t="shared" si="0"/>
        <v>0</v>
      </c>
    </row>
    <row r="51" spans="1:6" hidden="1" x14ac:dyDescent="0.25">
      <c r="A51" s="4"/>
      <c r="B51" s="3"/>
      <c r="C51" s="3"/>
      <c r="D51" s="3"/>
      <c r="E51" s="3"/>
      <c r="F51" s="49">
        <f t="shared" si="0"/>
        <v>0</v>
      </c>
    </row>
    <row r="52" spans="1:6" hidden="1" x14ac:dyDescent="0.25">
      <c r="A52" s="4"/>
      <c r="B52" s="3"/>
      <c r="C52" s="3"/>
      <c r="D52" s="3"/>
      <c r="E52" s="3"/>
      <c r="F52" s="49">
        <f t="shared" si="0"/>
        <v>0</v>
      </c>
    </row>
    <row r="53" spans="1:6" hidden="1" x14ac:dyDescent="0.25">
      <c r="A53" s="4"/>
      <c r="B53" s="2"/>
      <c r="C53" s="3"/>
      <c r="D53" s="3"/>
      <c r="E53" s="3"/>
      <c r="F53" s="49">
        <f t="shared" si="0"/>
        <v>0</v>
      </c>
    </row>
    <row r="54" spans="1:6" hidden="1" x14ac:dyDescent="0.25">
      <c r="A54" s="4"/>
      <c r="B54" s="2"/>
      <c r="C54" s="3"/>
      <c r="D54" s="3"/>
      <c r="E54" s="3"/>
      <c r="F54" s="49">
        <f t="shared" si="0"/>
        <v>0</v>
      </c>
    </row>
    <row r="55" spans="1:6" hidden="1" x14ac:dyDescent="0.25">
      <c r="A55" s="4"/>
      <c r="B55" s="2"/>
      <c r="C55" s="3"/>
      <c r="D55" s="3"/>
      <c r="E55" s="3"/>
      <c r="F55" s="49">
        <f t="shared" si="0"/>
        <v>0</v>
      </c>
    </row>
    <row r="56" spans="1:6" hidden="1" x14ac:dyDescent="0.25">
      <c r="A56" s="3"/>
      <c r="B56" s="2"/>
      <c r="C56" s="3"/>
      <c r="D56" s="3"/>
      <c r="E56" s="3"/>
      <c r="F56" s="49">
        <f t="shared" si="0"/>
        <v>0</v>
      </c>
    </row>
    <row r="57" spans="1:6" hidden="1" x14ac:dyDescent="0.25">
      <c r="A57" s="4"/>
      <c r="B57" s="2"/>
      <c r="C57" s="3"/>
      <c r="D57" s="3"/>
      <c r="E57" s="3"/>
      <c r="F57" s="49">
        <f t="shared" si="0"/>
        <v>0</v>
      </c>
    </row>
    <row r="58" spans="1:6" hidden="1" x14ac:dyDescent="0.25">
      <c r="A58" s="3"/>
      <c r="B58" s="2"/>
      <c r="C58" s="3"/>
      <c r="D58" s="3"/>
      <c r="E58" s="3"/>
      <c r="F58" s="49">
        <f t="shared" si="0"/>
        <v>0</v>
      </c>
    </row>
    <row r="59" spans="1:6" hidden="1" x14ac:dyDescent="0.25">
      <c r="A59" s="4"/>
      <c r="B59" s="2"/>
      <c r="C59" s="3"/>
      <c r="D59" s="3"/>
      <c r="E59" s="3"/>
      <c r="F59" s="49">
        <f t="shared" si="0"/>
        <v>0</v>
      </c>
    </row>
    <row r="60" spans="1:6" hidden="1" x14ac:dyDescent="0.25">
      <c r="A60" s="3"/>
      <c r="B60" s="2"/>
      <c r="C60" s="3"/>
      <c r="D60" s="3"/>
      <c r="E60" s="3"/>
      <c r="F60" s="49">
        <f t="shared" ref="F60:F79" si="1">SUBTOTAL(9,C60:E60)</f>
        <v>0</v>
      </c>
    </row>
    <row r="61" spans="1:6" hidden="1" x14ac:dyDescent="0.25">
      <c r="A61" s="4"/>
      <c r="B61" s="2"/>
      <c r="C61" s="3"/>
      <c r="D61" s="3"/>
      <c r="E61" s="3"/>
      <c r="F61" s="49">
        <f t="shared" si="1"/>
        <v>0</v>
      </c>
    </row>
    <row r="62" spans="1:6" hidden="1" x14ac:dyDescent="0.25">
      <c r="A62" s="3"/>
      <c r="B62" s="2"/>
      <c r="C62" s="3"/>
      <c r="D62" s="3"/>
      <c r="E62" s="3"/>
      <c r="F62" s="49">
        <f t="shared" si="1"/>
        <v>0</v>
      </c>
    </row>
    <row r="63" spans="1:6" hidden="1" x14ac:dyDescent="0.25">
      <c r="A63" s="3"/>
      <c r="B63" s="2"/>
      <c r="C63" s="3"/>
      <c r="D63" s="3"/>
      <c r="E63" s="3"/>
      <c r="F63" s="49">
        <f t="shared" si="1"/>
        <v>0</v>
      </c>
    </row>
    <row r="64" spans="1:6" hidden="1" x14ac:dyDescent="0.25">
      <c r="A64" s="3"/>
      <c r="B64" s="2"/>
      <c r="C64" s="3"/>
      <c r="D64" s="3"/>
      <c r="E64" s="3"/>
      <c r="F64" s="49">
        <f t="shared" si="1"/>
        <v>0</v>
      </c>
    </row>
    <row r="65" spans="1:6" hidden="1" x14ac:dyDescent="0.25">
      <c r="A65" s="4"/>
      <c r="B65" s="2"/>
      <c r="C65" s="3"/>
      <c r="D65" s="3"/>
      <c r="E65" s="3"/>
      <c r="F65" s="49">
        <f t="shared" si="1"/>
        <v>0</v>
      </c>
    </row>
    <row r="66" spans="1:6" hidden="1" x14ac:dyDescent="0.25">
      <c r="A66" s="3"/>
      <c r="B66" s="2"/>
      <c r="C66" s="3"/>
      <c r="D66" s="3"/>
      <c r="E66" s="3"/>
      <c r="F66" s="49">
        <f t="shared" si="1"/>
        <v>0</v>
      </c>
    </row>
    <row r="67" spans="1:6" hidden="1" x14ac:dyDescent="0.25">
      <c r="A67" s="4"/>
      <c r="B67" s="2"/>
      <c r="C67" s="3"/>
      <c r="D67" s="3"/>
      <c r="E67" s="3"/>
      <c r="F67" s="49">
        <f t="shared" si="1"/>
        <v>0</v>
      </c>
    </row>
    <row r="68" spans="1:6" hidden="1" x14ac:dyDescent="0.25">
      <c r="A68" s="3"/>
      <c r="B68" s="2"/>
      <c r="C68" s="3"/>
      <c r="D68" s="3"/>
      <c r="E68" s="3"/>
      <c r="F68" s="49">
        <f t="shared" si="1"/>
        <v>0</v>
      </c>
    </row>
    <row r="69" spans="1:6" hidden="1" x14ac:dyDescent="0.25">
      <c r="A69" s="4"/>
      <c r="B69" s="2"/>
      <c r="C69" s="3"/>
      <c r="D69" s="3"/>
      <c r="E69" s="3"/>
      <c r="F69" s="49">
        <f t="shared" si="1"/>
        <v>0</v>
      </c>
    </row>
    <row r="70" spans="1:6" hidden="1" x14ac:dyDescent="0.25">
      <c r="A70" s="4"/>
      <c r="B70" s="3"/>
      <c r="C70" s="3"/>
      <c r="D70" s="3"/>
      <c r="E70" s="3"/>
      <c r="F70" s="49">
        <f t="shared" si="1"/>
        <v>0</v>
      </c>
    </row>
    <row r="71" spans="1:6" hidden="1" x14ac:dyDescent="0.25">
      <c r="A71" s="4"/>
      <c r="B71" s="3"/>
      <c r="C71" s="3"/>
      <c r="D71" s="3"/>
      <c r="E71" s="3"/>
      <c r="F71" s="49">
        <f t="shared" si="1"/>
        <v>0</v>
      </c>
    </row>
    <row r="72" spans="1:6" hidden="1" x14ac:dyDescent="0.25">
      <c r="A72" s="4"/>
      <c r="B72" s="3"/>
      <c r="C72" s="3"/>
      <c r="D72" s="3"/>
      <c r="E72" s="3"/>
      <c r="F72" s="49">
        <f t="shared" si="1"/>
        <v>0</v>
      </c>
    </row>
    <row r="73" spans="1:6" hidden="1" x14ac:dyDescent="0.25">
      <c r="A73" s="4"/>
      <c r="B73" s="2"/>
      <c r="C73" s="3"/>
      <c r="D73" s="3"/>
      <c r="E73" s="3"/>
      <c r="F73" s="49">
        <f t="shared" si="1"/>
        <v>0</v>
      </c>
    </row>
    <row r="74" spans="1:6" hidden="1" x14ac:dyDescent="0.25">
      <c r="A74" s="4"/>
      <c r="B74" s="2"/>
      <c r="C74" s="3"/>
      <c r="D74" s="3"/>
      <c r="E74" s="3"/>
      <c r="F74" s="49">
        <f t="shared" si="1"/>
        <v>0</v>
      </c>
    </row>
    <row r="75" spans="1:6" hidden="1" x14ac:dyDescent="0.25">
      <c r="A75" s="4"/>
      <c r="B75" s="2"/>
      <c r="C75" s="3"/>
      <c r="D75" s="3"/>
      <c r="E75" s="3"/>
      <c r="F75" s="49">
        <f t="shared" si="1"/>
        <v>0</v>
      </c>
    </row>
    <row r="76" spans="1:6" hidden="1" x14ac:dyDescent="0.25">
      <c r="A76" s="3"/>
      <c r="B76" s="2"/>
      <c r="C76" s="3"/>
      <c r="D76" s="3"/>
      <c r="E76" s="3"/>
      <c r="F76" s="49">
        <f t="shared" si="1"/>
        <v>0</v>
      </c>
    </row>
    <row r="77" spans="1:6" hidden="1" x14ac:dyDescent="0.25">
      <c r="A77" s="4"/>
      <c r="B77" s="2"/>
      <c r="C77" s="3"/>
      <c r="D77" s="3"/>
      <c r="E77" s="3"/>
      <c r="F77" s="49">
        <f t="shared" si="1"/>
        <v>0</v>
      </c>
    </row>
    <row r="78" spans="1:6" hidden="1" x14ac:dyDescent="0.25">
      <c r="A78" s="3"/>
      <c r="B78" s="2"/>
      <c r="C78" s="3"/>
      <c r="D78" s="3"/>
      <c r="E78" s="3"/>
      <c r="F78" s="49">
        <f t="shared" si="1"/>
        <v>0</v>
      </c>
    </row>
    <row r="79" spans="1:6" hidden="1" x14ac:dyDescent="0.25">
      <c r="A79" s="4"/>
      <c r="B79" s="2"/>
      <c r="C79" s="3"/>
      <c r="D79" s="3"/>
      <c r="E79" s="3"/>
      <c r="F79" s="49">
        <f t="shared" si="1"/>
        <v>0</v>
      </c>
    </row>
    <row r="80" spans="1:6" hidden="1" x14ac:dyDescent="0.25">
      <c r="A80" s="4"/>
      <c r="B80" s="2"/>
      <c r="C80" s="3"/>
      <c r="D80" s="3"/>
      <c r="E80" s="3"/>
      <c r="F80" s="49">
        <f t="shared" si="0"/>
        <v>0</v>
      </c>
    </row>
    <row r="81" spans="1:22" s="11" customFormat="1" x14ac:dyDescent="0.25">
      <c r="A81" s="20" t="s">
        <v>27</v>
      </c>
      <c r="B81" s="19"/>
      <c r="C81" s="19">
        <f>SUM(C3:C80)</f>
        <v>452602.77</v>
      </c>
      <c r="D81" s="19">
        <f t="shared" ref="D81:V81" si="2">SUM(D3:D80)</f>
        <v>157838.39999999999</v>
      </c>
      <c r="E81" s="19">
        <f t="shared" si="2"/>
        <v>76539.460000000006</v>
      </c>
      <c r="F81" s="19">
        <f t="shared" si="2"/>
        <v>686980.63</v>
      </c>
      <c r="G81" s="19">
        <f t="shared" si="2"/>
        <v>742.3100000000004</v>
      </c>
      <c r="H81" s="19">
        <f t="shared" si="2"/>
        <v>348067</v>
      </c>
      <c r="I81" s="19">
        <f t="shared" si="2"/>
        <v>14190</v>
      </c>
      <c r="J81" s="19">
        <f t="shared" si="2"/>
        <v>0</v>
      </c>
      <c r="K81" s="19">
        <f t="shared" si="2"/>
        <v>134970</v>
      </c>
      <c r="L81" s="19">
        <f t="shared" si="2"/>
        <v>10000</v>
      </c>
      <c r="M81" s="19">
        <f t="shared" si="2"/>
        <v>0</v>
      </c>
      <c r="N81" s="19">
        <f t="shared" si="2"/>
        <v>0</v>
      </c>
      <c r="O81" s="19">
        <f t="shared" si="2"/>
        <v>0</v>
      </c>
      <c r="P81" s="19">
        <f t="shared" si="2"/>
        <v>0</v>
      </c>
      <c r="Q81" s="19">
        <f t="shared" si="2"/>
        <v>0</v>
      </c>
      <c r="R81" s="19">
        <f t="shared" si="2"/>
        <v>0</v>
      </c>
      <c r="S81" s="19">
        <f t="shared" si="2"/>
        <v>0</v>
      </c>
      <c r="T81" s="19">
        <f t="shared" si="2"/>
        <v>0</v>
      </c>
      <c r="U81" s="19">
        <f t="shared" si="2"/>
        <v>0</v>
      </c>
      <c r="V81" s="19">
        <f t="shared" si="2"/>
        <v>349896.54000000004</v>
      </c>
    </row>
  </sheetData>
  <mergeCells count="3">
    <mergeCell ref="B1:C1"/>
    <mergeCell ref="H1:S1"/>
    <mergeCell ref="V1:W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4F412-6415-478B-9C44-CA9D91B38447}">
  <dimension ref="A1:W81"/>
  <sheetViews>
    <sheetView topLeftCell="J1" zoomScale="86" zoomScaleNormal="86" workbookViewId="0">
      <pane ySplit="2" topLeftCell="A31" activePane="bottomLeft" state="frozen"/>
      <selection pane="bottomLeft" activeCell="P84" sqref="P84"/>
    </sheetView>
  </sheetViews>
  <sheetFormatPr defaultRowHeight="15" x14ac:dyDescent="0.25"/>
  <cols>
    <col min="1" max="1" width="16.140625" customWidth="1"/>
    <col min="2" max="2" width="15.85546875" customWidth="1"/>
    <col min="3" max="3" width="12.85546875" customWidth="1"/>
    <col min="4" max="4" width="10.85546875" customWidth="1"/>
    <col min="5" max="5" width="11.85546875" customWidth="1"/>
    <col min="6" max="6" width="12.42578125" customWidth="1"/>
    <col min="7" max="7" width="10" customWidth="1"/>
    <col min="8" max="9" width="11.28515625" customWidth="1"/>
    <col min="11" max="11" width="12" customWidth="1"/>
    <col min="13" max="13" width="11.140625" customWidth="1"/>
    <col min="22" max="22" width="11.5703125" customWidth="1"/>
    <col min="23" max="23" width="89.85546875" customWidth="1"/>
  </cols>
  <sheetData>
    <row r="1" spans="1:23" ht="150" x14ac:dyDescent="0.25">
      <c r="A1" s="22"/>
      <c r="B1" s="58" t="s">
        <v>22</v>
      </c>
      <c r="C1" s="58"/>
      <c r="D1" s="52" t="s">
        <v>28</v>
      </c>
      <c r="E1" s="52" t="s">
        <v>23</v>
      </c>
      <c r="F1" s="52" t="s">
        <v>24</v>
      </c>
      <c r="G1" s="52" t="s">
        <v>25</v>
      </c>
      <c r="H1" s="58" t="s">
        <v>26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4"/>
      <c r="U1" s="46"/>
      <c r="V1" s="59" t="s">
        <v>58</v>
      </c>
      <c r="W1" s="59"/>
    </row>
    <row r="2" spans="1:23" ht="75" x14ac:dyDescent="0.25">
      <c r="A2" s="23" t="s">
        <v>1</v>
      </c>
      <c r="B2" s="52" t="s">
        <v>0</v>
      </c>
      <c r="C2" s="52" t="s">
        <v>41</v>
      </c>
      <c r="D2" s="52" t="s">
        <v>41</v>
      </c>
      <c r="E2" s="52" t="s">
        <v>41</v>
      </c>
      <c r="F2" s="52" t="s">
        <v>41</v>
      </c>
      <c r="G2" s="52" t="s">
        <v>41</v>
      </c>
      <c r="H2" s="52" t="s">
        <v>9</v>
      </c>
      <c r="I2" s="52" t="s">
        <v>2</v>
      </c>
      <c r="J2" s="52" t="s">
        <v>7</v>
      </c>
      <c r="K2" s="52" t="s">
        <v>3</v>
      </c>
      <c r="L2" s="52" t="s">
        <v>4</v>
      </c>
      <c r="M2" s="52" t="s">
        <v>5</v>
      </c>
      <c r="N2" s="52" t="s">
        <v>6</v>
      </c>
      <c r="O2" s="52" t="s">
        <v>19</v>
      </c>
      <c r="P2" s="52" t="s">
        <v>20</v>
      </c>
      <c r="Q2" s="52" t="s">
        <v>53</v>
      </c>
      <c r="R2" s="52" t="s">
        <v>81</v>
      </c>
      <c r="S2" s="52" t="s">
        <v>87</v>
      </c>
      <c r="T2" s="52" t="s">
        <v>84</v>
      </c>
      <c r="U2" s="52" t="s">
        <v>90</v>
      </c>
      <c r="V2" s="52"/>
      <c r="W2" s="21"/>
    </row>
    <row r="3" spans="1:23" s="43" customFormat="1" x14ac:dyDescent="0.25">
      <c r="A3" s="53">
        <v>44593</v>
      </c>
      <c r="B3" s="44"/>
      <c r="D3" s="54">
        <v>2400</v>
      </c>
      <c r="E3" s="43">
        <v>2151.6</v>
      </c>
      <c r="F3" s="43">
        <f>C3+D3+E3</f>
        <v>4551.6000000000004</v>
      </c>
      <c r="G3" s="43">
        <v>23.94</v>
      </c>
      <c r="V3" s="43">
        <v>193.08</v>
      </c>
      <c r="W3" s="44" t="s">
        <v>122</v>
      </c>
    </row>
    <row r="4" spans="1:23" s="43" customFormat="1" x14ac:dyDescent="0.25">
      <c r="A4" s="55"/>
      <c r="B4" s="44"/>
      <c r="D4" s="43">
        <v>568</v>
      </c>
      <c r="F4" s="43">
        <f t="shared" ref="F4:F35" si="0">C4+D4+E4</f>
        <v>568</v>
      </c>
      <c r="V4" s="43">
        <v>600</v>
      </c>
      <c r="W4" s="44" t="s">
        <v>123</v>
      </c>
    </row>
    <row r="5" spans="1:23" s="43" customFormat="1" ht="45" x14ac:dyDescent="0.25">
      <c r="A5" s="53">
        <v>44594</v>
      </c>
      <c r="B5" s="44" t="s">
        <v>10</v>
      </c>
      <c r="C5" s="43">
        <v>30485.759999999998</v>
      </c>
      <c r="E5" s="43">
        <v>3863.1</v>
      </c>
      <c r="F5" s="43">
        <f t="shared" si="0"/>
        <v>34348.86</v>
      </c>
      <c r="G5" s="43">
        <v>23.95</v>
      </c>
      <c r="V5" s="43">
        <v>3190</v>
      </c>
      <c r="W5" s="44" t="s">
        <v>124</v>
      </c>
    </row>
    <row r="6" spans="1:23" s="43" customFormat="1" x14ac:dyDescent="0.25">
      <c r="A6" s="53">
        <v>44595</v>
      </c>
      <c r="B6" s="44" t="s">
        <v>148</v>
      </c>
      <c r="D6" s="54">
        <v>3000</v>
      </c>
      <c r="E6" s="43">
        <v>117.36</v>
      </c>
      <c r="F6" s="43">
        <f t="shared" si="0"/>
        <v>3117.36</v>
      </c>
      <c r="G6" s="43">
        <v>23.94</v>
      </c>
      <c r="V6" s="43">
        <v>2836.18</v>
      </c>
      <c r="W6" s="44" t="s">
        <v>125</v>
      </c>
    </row>
    <row r="7" spans="1:23" s="43" customFormat="1" x14ac:dyDescent="0.25">
      <c r="A7" s="55"/>
      <c r="B7" s="44" t="s">
        <v>149</v>
      </c>
      <c r="C7" s="43">
        <v>19666</v>
      </c>
      <c r="D7" s="43">
        <v>210</v>
      </c>
      <c r="F7" s="43">
        <f t="shared" si="0"/>
        <v>19876</v>
      </c>
      <c r="V7" s="43">
        <v>30000</v>
      </c>
      <c r="W7" s="44" t="s">
        <v>126</v>
      </c>
    </row>
    <row r="8" spans="1:23" s="43" customFormat="1" x14ac:dyDescent="0.25">
      <c r="A8" s="53">
        <v>44596</v>
      </c>
      <c r="B8" s="44"/>
      <c r="D8" s="54">
        <v>2200</v>
      </c>
      <c r="E8" s="43">
        <v>3281.19</v>
      </c>
      <c r="F8" s="43">
        <f t="shared" si="0"/>
        <v>5481.1900000000005</v>
      </c>
      <c r="G8" s="43">
        <v>23.95</v>
      </c>
      <c r="V8" s="43">
        <v>5000</v>
      </c>
      <c r="W8" s="44" t="s">
        <v>150</v>
      </c>
    </row>
    <row r="9" spans="1:23" s="43" customFormat="1" x14ac:dyDescent="0.25">
      <c r="A9" s="55"/>
      <c r="B9" s="44"/>
      <c r="D9" s="43">
        <v>25599.5</v>
      </c>
      <c r="F9" s="43">
        <f t="shared" si="0"/>
        <v>25599.5</v>
      </c>
      <c r="V9" s="43">
        <v>48100.73</v>
      </c>
      <c r="W9" s="44" t="s">
        <v>128</v>
      </c>
    </row>
    <row r="10" spans="1:23" s="43" customFormat="1" x14ac:dyDescent="0.25">
      <c r="A10" s="53">
        <v>44597</v>
      </c>
      <c r="B10" s="44"/>
      <c r="D10" s="43">
        <v>0.5</v>
      </c>
      <c r="F10" s="43">
        <f t="shared" si="0"/>
        <v>0.5</v>
      </c>
      <c r="G10" s="43">
        <v>23.94</v>
      </c>
      <c r="V10" s="43">
        <v>21000.83</v>
      </c>
      <c r="W10" s="44" t="s">
        <v>129</v>
      </c>
    </row>
    <row r="11" spans="1:23" s="43" customFormat="1" x14ac:dyDescent="0.25">
      <c r="A11" s="53">
        <v>44598</v>
      </c>
      <c r="B11" s="44"/>
      <c r="E11" s="43">
        <v>469.44</v>
      </c>
      <c r="F11" s="43">
        <f t="shared" si="0"/>
        <v>469.44</v>
      </c>
      <c r="G11" s="43">
        <v>23.95</v>
      </c>
      <c r="V11" s="43">
        <v>5274.8</v>
      </c>
      <c r="W11" s="44" t="s">
        <v>131</v>
      </c>
    </row>
    <row r="12" spans="1:23" s="43" customFormat="1" ht="30" x14ac:dyDescent="0.25">
      <c r="A12" s="53">
        <v>44599</v>
      </c>
      <c r="B12" s="56" t="s">
        <v>74</v>
      </c>
      <c r="C12" s="54">
        <v>4810</v>
      </c>
      <c r="D12" s="43">
        <v>746.7</v>
      </c>
      <c r="E12" s="43">
        <v>9007.3799999999992</v>
      </c>
      <c r="F12" s="43">
        <f t="shared" si="0"/>
        <v>14564.079999999998</v>
      </c>
      <c r="G12" s="43">
        <v>23.94</v>
      </c>
      <c r="W12" s="43" t="s">
        <v>132</v>
      </c>
    </row>
    <row r="13" spans="1:23" s="43" customFormat="1" x14ac:dyDescent="0.25">
      <c r="A13" s="53">
        <v>44600</v>
      </c>
      <c r="B13" s="44" t="s">
        <v>11</v>
      </c>
      <c r="C13" s="43">
        <v>95179.86</v>
      </c>
      <c r="D13" s="43">
        <v>1425.5</v>
      </c>
      <c r="E13" s="43">
        <v>5281.2</v>
      </c>
      <c r="F13" s="43">
        <f t="shared" si="0"/>
        <v>101886.56</v>
      </c>
      <c r="G13" s="43">
        <v>23.95</v>
      </c>
      <c r="W13" s="44" t="s">
        <v>133</v>
      </c>
    </row>
    <row r="14" spans="1:23" s="43" customFormat="1" x14ac:dyDescent="0.25">
      <c r="A14" s="53">
        <v>44601</v>
      </c>
      <c r="B14" s="44" t="s">
        <v>149</v>
      </c>
      <c r="C14" s="43">
        <v>1433</v>
      </c>
      <c r="D14" s="54">
        <v>19479</v>
      </c>
      <c r="E14" s="43">
        <v>234.72</v>
      </c>
      <c r="F14" s="43">
        <f t="shared" si="0"/>
        <v>21146.720000000001</v>
      </c>
      <c r="G14" s="43">
        <v>23.94</v>
      </c>
      <c r="W14" s="44" t="s">
        <v>134</v>
      </c>
    </row>
    <row r="15" spans="1:23" s="43" customFormat="1" x14ac:dyDescent="0.25">
      <c r="A15" s="55"/>
      <c r="B15" s="44"/>
      <c r="D15" s="43">
        <v>5449.5</v>
      </c>
      <c r="F15" s="43">
        <f t="shared" si="0"/>
        <v>5449.5</v>
      </c>
      <c r="W15" s="44" t="s">
        <v>135</v>
      </c>
    </row>
    <row r="16" spans="1:23" s="43" customFormat="1" ht="45" x14ac:dyDescent="0.25">
      <c r="A16" s="53">
        <v>44602</v>
      </c>
      <c r="B16" s="44" t="s">
        <v>97</v>
      </c>
      <c r="F16" s="43">
        <f t="shared" si="0"/>
        <v>0</v>
      </c>
      <c r="G16" s="43">
        <v>23.95</v>
      </c>
      <c r="H16" s="43">
        <v>27766</v>
      </c>
      <c r="M16" s="43">
        <v>42502</v>
      </c>
      <c r="V16" s="43">
        <v>670</v>
      </c>
      <c r="W16" s="44" t="s">
        <v>136</v>
      </c>
    </row>
    <row r="17" spans="1:23" s="43" customFormat="1" x14ac:dyDescent="0.25">
      <c r="A17" s="55"/>
      <c r="B17" s="44" t="s">
        <v>12</v>
      </c>
      <c r="C17" s="43">
        <v>50000</v>
      </c>
      <c r="D17" s="43">
        <v>5371.5</v>
      </c>
      <c r="E17" s="43">
        <v>513.45000000000005</v>
      </c>
      <c r="F17" s="43">
        <f t="shared" si="0"/>
        <v>55884.95</v>
      </c>
      <c r="W17" s="44" t="s">
        <v>139</v>
      </c>
    </row>
    <row r="18" spans="1:23" s="43" customFormat="1" x14ac:dyDescent="0.25">
      <c r="A18" s="53">
        <v>44603</v>
      </c>
      <c r="B18" s="44"/>
      <c r="D18" s="43">
        <v>1798.5</v>
      </c>
      <c r="E18" s="43">
        <v>1075.8</v>
      </c>
      <c r="F18" s="43">
        <f t="shared" si="0"/>
        <v>2874.3</v>
      </c>
      <c r="G18" s="43">
        <v>23.95</v>
      </c>
      <c r="H18" s="43">
        <v>5350</v>
      </c>
      <c r="I18" s="43">
        <v>88891.97</v>
      </c>
      <c r="M18" s="43">
        <v>49031</v>
      </c>
      <c r="V18" s="43">
        <v>45480.160000000003</v>
      </c>
      <c r="W18" s="44" t="s">
        <v>140</v>
      </c>
    </row>
    <row r="19" spans="1:23" s="43" customFormat="1" x14ac:dyDescent="0.25">
      <c r="A19" s="53">
        <v>44604</v>
      </c>
      <c r="B19" s="44"/>
      <c r="D19" s="43">
        <v>0.5</v>
      </c>
      <c r="F19" s="43">
        <f t="shared" si="0"/>
        <v>0.5</v>
      </c>
      <c r="G19" s="43">
        <v>23.94</v>
      </c>
      <c r="V19" s="43">
        <v>14973.33</v>
      </c>
      <c r="W19" s="44" t="s">
        <v>141</v>
      </c>
    </row>
    <row r="20" spans="1:23" s="43" customFormat="1" x14ac:dyDescent="0.25">
      <c r="A20" s="53">
        <v>44605</v>
      </c>
      <c r="B20" s="44"/>
      <c r="D20" s="43">
        <v>118.5</v>
      </c>
      <c r="F20" s="43">
        <f t="shared" si="0"/>
        <v>118.5</v>
      </c>
      <c r="G20" s="43">
        <v>23.95</v>
      </c>
      <c r="V20" s="43">
        <v>7475.76</v>
      </c>
      <c r="W20" s="44" t="s">
        <v>142</v>
      </c>
    </row>
    <row r="21" spans="1:23" s="43" customFormat="1" ht="30" x14ac:dyDescent="0.25">
      <c r="A21" s="53">
        <v>44606</v>
      </c>
      <c r="B21" s="44" t="s">
        <v>18</v>
      </c>
      <c r="C21" s="43">
        <v>533778.16</v>
      </c>
      <c r="D21" s="43">
        <v>2374</v>
      </c>
      <c r="F21" s="43">
        <f t="shared" si="0"/>
        <v>536152.16</v>
      </c>
      <c r="G21" s="43">
        <v>23.94</v>
      </c>
      <c r="H21" s="43">
        <v>206506</v>
      </c>
      <c r="I21" s="43">
        <v>81163.3</v>
      </c>
      <c r="M21" s="43">
        <v>57894.1</v>
      </c>
      <c r="W21" s="44" t="s">
        <v>143</v>
      </c>
    </row>
    <row r="22" spans="1:23" s="43" customFormat="1" ht="60" x14ac:dyDescent="0.25">
      <c r="A22" s="53">
        <v>44607</v>
      </c>
      <c r="B22" s="44" t="s">
        <v>79</v>
      </c>
      <c r="C22" s="43">
        <v>25000</v>
      </c>
      <c r="D22" s="54">
        <v>15000</v>
      </c>
      <c r="E22" s="43">
        <v>3403.44</v>
      </c>
      <c r="F22" s="43">
        <f t="shared" si="0"/>
        <v>43403.44</v>
      </c>
      <c r="G22" s="43">
        <v>23.95</v>
      </c>
      <c r="H22" s="43">
        <v>20000</v>
      </c>
      <c r="M22" s="43">
        <v>33000</v>
      </c>
      <c r="V22" s="43">
        <v>10645.35</v>
      </c>
      <c r="W22" s="44" t="s">
        <v>144</v>
      </c>
    </row>
    <row r="23" spans="1:23" s="43" customFormat="1" x14ac:dyDescent="0.25">
      <c r="A23" s="55"/>
      <c r="B23" s="44"/>
      <c r="D23" s="43">
        <v>200</v>
      </c>
      <c r="F23" s="43">
        <f t="shared" si="0"/>
        <v>200</v>
      </c>
      <c r="V23" s="43">
        <v>73744</v>
      </c>
      <c r="W23" s="44" t="s">
        <v>146</v>
      </c>
    </row>
    <row r="24" spans="1:23" s="43" customFormat="1" x14ac:dyDescent="0.25">
      <c r="A24" s="53">
        <v>44608</v>
      </c>
      <c r="B24" s="43" t="s">
        <v>16</v>
      </c>
      <c r="C24" s="43">
        <v>30000</v>
      </c>
      <c r="D24" s="54">
        <v>2200</v>
      </c>
      <c r="F24" s="43">
        <f t="shared" si="0"/>
        <v>32200</v>
      </c>
      <c r="G24" s="43">
        <v>23.94</v>
      </c>
      <c r="V24" s="43">
        <v>387</v>
      </c>
      <c r="W24" s="44" t="s">
        <v>147</v>
      </c>
    </row>
    <row r="25" spans="1:23" s="43" customFormat="1" x14ac:dyDescent="0.25">
      <c r="A25" s="53">
        <v>44609</v>
      </c>
      <c r="D25" s="43">
        <v>199.5</v>
      </c>
      <c r="E25" s="43">
        <v>1652.04</v>
      </c>
      <c r="F25" s="43">
        <f t="shared" si="0"/>
        <v>1851.54</v>
      </c>
      <c r="G25" s="43">
        <v>23.95</v>
      </c>
      <c r="V25" s="43">
        <v>250</v>
      </c>
      <c r="W25" s="43" t="s">
        <v>151</v>
      </c>
    </row>
    <row r="26" spans="1:23" s="43" customFormat="1" x14ac:dyDescent="0.25">
      <c r="A26" s="55"/>
      <c r="D26" s="54">
        <v>2598</v>
      </c>
      <c r="F26" s="43">
        <f t="shared" si="0"/>
        <v>2598</v>
      </c>
      <c r="V26" s="43">
        <v>40000</v>
      </c>
      <c r="W26" s="43" t="s">
        <v>152</v>
      </c>
    </row>
    <row r="27" spans="1:23" s="43" customFormat="1" x14ac:dyDescent="0.25">
      <c r="A27" s="53">
        <v>44610</v>
      </c>
      <c r="D27" s="54">
        <v>300</v>
      </c>
      <c r="F27" s="43">
        <f t="shared" si="0"/>
        <v>300</v>
      </c>
      <c r="G27" s="43">
        <v>23.94</v>
      </c>
      <c r="I27" s="43">
        <v>55545.05</v>
      </c>
      <c r="K27" s="43">
        <v>80000</v>
      </c>
    </row>
    <row r="28" spans="1:23" s="43" customFormat="1" x14ac:dyDescent="0.25">
      <c r="A28" s="55"/>
      <c r="D28" s="43">
        <v>75065</v>
      </c>
      <c r="F28" s="43">
        <f t="shared" si="0"/>
        <v>75065</v>
      </c>
      <c r="I28" s="43">
        <v>77640</v>
      </c>
    </row>
    <row r="29" spans="1:23" s="43" customFormat="1" x14ac:dyDescent="0.25">
      <c r="A29" s="53">
        <v>44611</v>
      </c>
      <c r="D29" s="43">
        <v>109</v>
      </c>
      <c r="E29" s="43">
        <v>3716.4</v>
      </c>
      <c r="F29" s="43">
        <f t="shared" si="0"/>
        <v>3825.4</v>
      </c>
      <c r="G29" s="43">
        <v>23.95</v>
      </c>
    </row>
    <row r="30" spans="1:23" s="43" customFormat="1" x14ac:dyDescent="0.25">
      <c r="A30" s="53">
        <v>44612</v>
      </c>
      <c r="D30" s="43">
        <v>10004</v>
      </c>
      <c r="F30" s="43">
        <f t="shared" si="0"/>
        <v>10004</v>
      </c>
      <c r="G30" s="43">
        <v>23.94</v>
      </c>
    </row>
    <row r="31" spans="1:23" s="43" customFormat="1" x14ac:dyDescent="0.25">
      <c r="A31" s="53">
        <v>44613</v>
      </c>
      <c r="D31" s="54">
        <v>3600</v>
      </c>
      <c r="E31" s="43">
        <v>11.74</v>
      </c>
      <c r="F31" s="43">
        <f t="shared" si="0"/>
        <v>3611.74</v>
      </c>
      <c r="G31" s="43">
        <v>23.95</v>
      </c>
    </row>
    <row r="32" spans="1:23" s="43" customFormat="1" x14ac:dyDescent="0.25">
      <c r="A32" s="55"/>
      <c r="D32" s="43">
        <v>737</v>
      </c>
      <c r="F32" s="43">
        <f t="shared" si="0"/>
        <v>737</v>
      </c>
    </row>
    <row r="33" spans="1:13" s="43" customFormat="1" x14ac:dyDescent="0.25">
      <c r="A33" s="53">
        <v>44614</v>
      </c>
      <c r="D33" s="43">
        <v>2051</v>
      </c>
      <c r="E33" s="43">
        <v>317.85000000000002</v>
      </c>
      <c r="F33" s="43">
        <f t="shared" si="0"/>
        <v>2368.85</v>
      </c>
      <c r="G33" s="43">
        <v>23.94</v>
      </c>
    </row>
    <row r="34" spans="1:13" s="43" customFormat="1" x14ac:dyDescent="0.25">
      <c r="A34" s="53">
        <v>44615</v>
      </c>
      <c r="D34" s="43">
        <v>100914</v>
      </c>
      <c r="E34" s="43">
        <v>244.5</v>
      </c>
      <c r="F34" s="43">
        <f t="shared" si="0"/>
        <v>101158.5</v>
      </c>
      <c r="G34" s="43">
        <v>23.95</v>
      </c>
    </row>
    <row r="35" spans="1:13" s="43" customFormat="1" x14ac:dyDescent="0.25">
      <c r="A35" s="53">
        <v>44616</v>
      </c>
      <c r="D35" s="43">
        <v>1</v>
      </c>
      <c r="F35" s="43">
        <f t="shared" si="0"/>
        <v>1</v>
      </c>
      <c r="G35" s="43">
        <v>23.95</v>
      </c>
      <c r="M35" s="43">
        <v>13117.4</v>
      </c>
    </row>
    <row r="36" spans="1:13" s="43" customFormat="1" hidden="1" x14ac:dyDescent="0.25">
      <c r="A36" s="53">
        <v>44617</v>
      </c>
      <c r="D36" s="43">
        <v>1210</v>
      </c>
      <c r="E36" s="43">
        <v>860.64</v>
      </c>
      <c r="G36" s="43">
        <v>23.94</v>
      </c>
    </row>
    <row r="37" spans="1:13" s="43" customFormat="1" hidden="1" x14ac:dyDescent="0.25">
      <c r="A37" s="53">
        <v>44618</v>
      </c>
      <c r="D37" s="43">
        <v>200</v>
      </c>
      <c r="E37" s="43">
        <v>911.89</v>
      </c>
      <c r="G37" s="43">
        <v>23.94</v>
      </c>
    </row>
    <row r="38" spans="1:13" s="43" customFormat="1" hidden="1" x14ac:dyDescent="0.25">
      <c r="A38" s="53">
        <v>44619</v>
      </c>
      <c r="D38" s="43">
        <v>2500</v>
      </c>
      <c r="E38" s="43">
        <v>1701.72</v>
      </c>
      <c r="G38" s="43">
        <v>23.95</v>
      </c>
    </row>
    <row r="39" spans="1:13" hidden="1" x14ac:dyDescent="0.25">
      <c r="A39" s="57">
        <v>44620</v>
      </c>
      <c r="D39" s="43">
        <v>1005</v>
      </c>
      <c r="E39" s="43">
        <v>5868</v>
      </c>
      <c r="G39" s="43">
        <v>23.95</v>
      </c>
    </row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spans="1:22" s="11" customFormat="1" x14ac:dyDescent="0.25">
      <c r="A81" s="20" t="s">
        <v>27</v>
      </c>
      <c r="B81" s="19"/>
      <c r="C81" s="19">
        <f>SUM(C3:C80)</f>
        <v>790352.78</v>
      </c>
      <c r="D81" s="19">
        <f t="shared" ref="D81:V81" si="1">SUM(D3:D80)</f>
        <v>288635.2</v>
      </c>
      <c r="E81" s="19">
        <f t="shared" si="1"/>
        <v>44683.46</v>
      </c>
      <c r="F81" s="19">
        <f t="shared" si="1"/>
        <v>1109414.19</v>
      </c>
      <c r="G81" s="19">
        <f t="shared" si="1"/>
        <v>670.47000000000025</v>
      </c>
      <c r="H81" s="19">
        <f t="shared" si="1"/>
        <v>259622</v>
      </c>
      <c r="I81" s="19">
        <f t="shared" si="1"/>
        <v>303240.32000000001</v>
      </c>
      <c r="J81" s="19">
        <f t="shared" si="1"/>
        <v>0</v>
      </c>
      <c r="K81" s="19">
        <f t="shared" si="1"/>
        <v>80000</v>
      </c>
      <c r="L81" s="19">
        <f t="shared" si="1"/>
        <v>0</v>
      </c>
      <c r="M81" s="19">
        <f t="shared" si="1"/>
        <v>195544.5</v>
      </c>
      <c r="N81" s="19">
        <f t="shared" si="1"/>
        <v>0</v>
      </c>
      <c r="O81" s="19">
        <f t="shared" si="1"/>
        <v>0</v>
      </c>
      <c r="P81" s="19">
        <f t="shared" si="1"/>
        <v>0</v>
      </c>
      <c r="Q81" s="19">
        <f t="shared" si="1"/>
        <v>0</v>
      </c>
      <c r="R81" s="19">
        <f t="shared" si="1"/>
        <v>0</v>
      </c>
      <c r="S81" s="19">
        <f t="shared" si="1"/>
        <v>0</v>
      </c>
      <c r="T81" s="19">
        <f t="shared" si="1"/>
        <v>0</v>
      </c>
      <c r="U81" s="19">
        <f t="shared" si="1"/>
        <v>0</v>
      </c>
      <c r="V81" s="19">
        <f t="shared" si="1"/>
        <v>309821.22000000003</v>
      </c>
    </row>
  </sheetData>
  <mergeCells count="3">
    <mergeCell ref="B1:C1"/>
    <mergeCell ref="H1:S1"/>
    <mergeCell ref="V1:W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23BD6-8D85-4BBF-972A-3758E3D36014}">
  <dimension ref="A1:F105"/>
  <sheetViews>
    <sheetView zoomScaleNormal="100" workbookViewId="0">
      <pane xSplit="2" ySplit="1" topLeftCell="C90" activePane="bottomRight" state="frozen"/>
      <selection activeCell="D61" sqref="D61"/>
      <selection pane="topRight" activeCell="D61" sqref="D61"/>
      <selection pane="bottomLeft" activeCell="D61" sqref="D61"/>
      <selection pane="bottomRight" activeCell="B69" sqref="B69"/>
    </sheetView>
  </sheetViews>
  <sheetFormatPr defaultRowHeight="15" x14ac:dyDescent="0.25"/>
  <cols>
    <col min="1" max="1" width="5.140625" style="9" customWidth="1"/>
    <col min="2" max="2" width="67.42578125" style="1" customWidth="1"/>
    <col min="3" max="4" width="14.28515625" style="10" customWidth="1"/>
    <col min="5" max="5" width="12.7109375" style="10" customWidth="1"/>
    <col min="6" max="6" width="11.7109375" customWidth="1"/>
  </cols>
  <sheetData>
    <row r="1" spans="1:6" x14ac:dyDescent="0.25">
      <c r="A1" s="9" t="s">
        <v>43</v>
      </c>
      <c r="B1" s="12" t="s">
        <v>67</v>
      </c>
      <c r="C1" s="11" t="s">
        <v>42</v>
      </c>
      <c r="D1" s="11" t="s">
        <v>153</v>
      </c>
      <c r="E1" s="11" t="s">
        <v>66</v>
      </c>
    </row>
    <row r="2" spans="1:6" s="5" customFormat="1" x14ac:dyDescent="0.25">
      <c r="A2" s="28" t="s">
        <v>59</v>
      </c>
      <c r="B2" s="29" t="s">
        <v>71</v>
      </c>
      <c r="C2" s="38">
        <f t="shared" ref="C2" si="0">C3+C86</f>
        <v>687722.94000000006</v>
      </c>
      <c r="D2" s="38">
        <f t="shared" ref="D2:E2" si="1">D3+D86</f>
        <v>1124341.9099999999</v>
      </c>
      <c r="E2" s="30">
        <f t="shared" si="1"/>
        <v>1576944.68</v>
      </c>
    </row>
    <row r="3" spans="1:6" x14ac:dyDescent="0.25">
      <c r="A3" s="25" t="s">
        <v>60</v>
      </c>
      <c r="B3" s="26" t="s">
        <v>65</v>
      </c>
      <c r="C3" s="39">
        <f t="shared" ref="C3" si="2">C4+C84+C85</f>
        <v>686980.63</v>
      </c>
      <c r="D3" s="39">
        <f t="shared" ref="D3:E3" si="3">D4+D84+D85</f>
        <v>1123671.44</v>
      </c>
      <c r="E3" s="27">
        <f t="shared" si="3"/>
        <v>1576274.21</v>
      </c>
    </row>
    <row r="4" spans="1:6" x14ac:dyDescent="0.25">
      <c r="A4" s="31" t="s">
        <v>61</v>
      </c>
      <c r="B4" s="32" t="s">
        <v>39</v>
      </c>
      <c r="C4" s="40">
        <f>січень!$C81</f>
        <v>452602.77</v>
      </c>
      <c r="D4" s="40">
        <f>лютий!$C81</f>
        <v>790352.78</v>
      </c>
      <c r="E4" s="33">
        <f>SUBTOTAL(9,C4:D4)</f>
        <v>1242955.55</v>
      </c>
      <c r="F4" s="10"/>
    </row>
    <row r="5" spans="1:6" x14ac:dyDescent="0.25">
      <c r="B5" s="16" t="s">
        <v>97</v>
      </c>
      <c r="C5" s="17">
        <f>SUMIF(січень!$B$3:$B$80,$B5,січень!$C$3:$C$80)</f>
        <v>0</v>
      </c>
      <c r="D5" s="17">
        <f>SUMIF(лютий!$B$3:$B$80,$B5,лютий!$C$3:$C$80)</f>
        <v>0</v>
      </c>
      <c r="E5" s="15">
        <f>SUBTOTAL(9,C5:D5)</f>
        <v>0</v>
      </c>
    </row>
    <row r="6" spans="1:6" x14ac:dyDescent="0.25">
      <c r="B6" s="16" t="s">
        <v>56</v>
      </c>
      <c r="C6" s="17">
        <f>SUMIF(січень!$B$3:$B$80,$B6,січень!$C$3:$C$80)</f>
        <v>0</v>
      </c>
      <c r="D6" s="17">
        <f>SUMIF(лютий!$B$3:$B$80,$B6,лютий!$C$3:$C$80)</f>
        <v>0</v>
      </c>
      <c r="E6" s="15">
        <f t="shared" ref="E6:E69" si="4">SUBTOTAL(9,C6:D6)</f>
        <v>0</v>
      </c>
    </row>
    <row r="7" spans="1:6" x14ac:dyDescent="0.25">
      <c r="B7" s="16" t="s">
        <v>82</v>
      </c>
      <c r="C7" s="17">
        <f>SUMIF(січень!$B$3:$B$80,$B7,січень!$C$3:$C$80)</f>
        <v>0</v>
      </c>
      <c r="D7" s="17">
        <f>SUMIF(лютий!$B$3:$B$80,$B7,лютий!$C$3:$C$80)</f>
        <v>0</v>
      </c>
      <c r="E7" s="15">
        <f t="shared" si="4"/>
        <v>0</v>
      </c>
    </row>
    <row r="8" spans="1:6" x14ac:dyDescent="0.25">
      <c r="B8" s="16" t="s">
        <v>78</v>
      </c>
      <c r="C8" s="17">
        <f>SUMIF(січень!$B$3:$B$80,$B8,січень!$C$3:$C$80)</f>
        <v>0</v>
      </c>
      <c r="D8" s="17">
        <f>SUMIF(лютий!$B$3:$B$80,$B8,лютий!$C$3:$C$80)</f>
        <v>0</v>
      </c>
      <c r="E8" s="15">
        <f t="shared" si="4"/>
        <v>0</v>
      </c>
    </row>
    <row r="9" spans="1:6" s="21" customFormat="1" x14ac:dyDescent="0.25">
      <c r="A9" s="9"/>
      <c r="B9" s="16" t="s">
        <v>145</v>
      </c>
      <c r="C9" s="17">
        <f>SUMIF(січень!$B$3:$B$80,$B9,січень!$C$3:$C$80)</f>
        <v>70312</v>
      </c>
      <c r="D9" s="17">
        <f>SUMIF(лютий!$B$3:$B$80,$B9,лютий!$C$3:$C$80)</f>
        <v>0</v>
      </c>
      <c r="E9" s="15">
        <f t="shared" si="4"/>
        <v>70312</v>
      </c>
    </row>
    <row r="10" spans="1:6" x14ac:dyDescent="0.25">
      <c r="B10" s="16" t="s">
        <v>10</v>
      </c>
      <c r="C10" s="17">
        <f>SUMIF(січень!$B$3:$B$80,$B10,січень!$C$3:$C$80)</f>
        <v>0</v>
      </c>
      <c r="D10" s="17">
        <f>SUMIF(лютий!$B$3:$B$80,$B10,лютий!$C$3:$C$80)</f>
        <v>30485.759999999998</v>
      </c>
      <c r="E10" s="15">
        <f t="shared" si="4"/>
        <v>30485.759999999998</v>
      </c>
    </row>
    <row r="11" spans="1:6" x14ac:dyDescent="0.25">
      <c r="B11" s="16" t="s">
        <v>73</v>
      </c>
      <c r="C11" s="17">
        <f>SUMIF(січень!$B$3:$B$80,$B11,січень!$C$3:$C$80)</f>
        <v>0</v>
      </c>
      <c r="D11" s="17">
        <f>SUMIF(лютий!$B$3:$B$80,$B11,лютий!$C$3:$C$80)</f>
        <v>0</v>
      </c>
      <c r="E11" s="15">
        <f t="shared" si="4"/>
        <v>0</v>
      </c>
    </row>
    <row r="12" spans="1:6" x14ac:dyDescent="0.25">
      <c r="B12" s="16" t="s">
        <v>37</v>
      </c>
      <c r="C12" s="17">
        <f>SUMIF(січень!$B$3:$B$80,$B12,січень!$C$3:$C$80)</f>
        <v>0</v>
      </c>
      <c r="D12" s="17">
        <f>SUMIF(лютий!$B$3:$B$80,$B12,лютий!$C$3:$C$80)</f>
        <v>0</v>
      </c>
      <c r="E12" s="15">
        <f t="shared" si="4"/>
        <v>0</v>
      </c>
    </row>
    <row r="13" spans="1:6" x14ac:dyDescent="0.25">
      <c r="B13" s="16" t="s">
        <v>33</v>
      </c>
      <c r="C13" s="17">
        <f>SUMIF(січень!$B$3:$B$80,$B13,січень!$C$3:$C$80)</f>
        <v>0</v>
      </c>
      <c r="D13" s="17">
        <f>SUMIF(лютий!$B$3:$B$80,$B13,лютий!$C$3:$C$80)</f>
        <v>0</v>
      </c>
      <c r="E13" s="15">
        <f t="shared" si="4"/>
        <v>0</v>
      </c>
    </row>
    <row r="14" spans="1:6" x14ac:dyDescent="0.25">
      <c r="B14" s="16" t="s">
        <v>38</v>
      </c>
      <c r="C14" s="17">
        <f>SUMIF(січень!$B$3:$B$80,$B14,січень!$C$3:$C$80)</f>
        <v>0</v>
      </c>
      <c r="D14" s="17">
        <f>SUMIF(лютий!$B$3:$B$80,$B14,лютий!$C$3:$C$80)</f>
        <v>0</v>
      </c>
      <c r="E14" s="15">
        <f t="shared" si="4"/>
        <v>0</v>
      </c>
    </row>
    <row r="15" spans="1:6" s="5" customFormat="1" x14ac:dyDescent="0.25">
      <c r="A15" s="9"/>
      <c r="B15" s="16" t="s">
        <v>54</v>
      </c>
      <c r="C15" s="17">
        <f>SUMIF(січень!$B$3:$B$80,$B15,січень!$C$3:$C$80)</f>
        <v>0</v>
      </c>
      <c r="D15" s="17">
        <f>SUMIF(лютий!$B$3:$B$80,$B15,лютий!$C$3:$C$80)</f>
        <v>0</v>
      </c>
      <c r="E15" s="15">
        <f t="shared" si="4"/>
        <v>0</v>
      </c>
    </row>
    <row r="16" spans="1:6" s="5" customFormat="1" x14ac:dyDescent="0.25">
      <c r="A16" s="9"/>
      <c r="B16" s="16" t="s">
        <v>104</v>
      </c>
      <c r="C16" s="17">
        <f>SUMIF(січень!$B$3:$B$80,$B16,січень!$C$3:$C$80)</f>
        <v>0</v>
      </c>
      <c r="D16" s="17">
        <f>SUMIF(лютий!$B$3:$B$80,$B16,лютий!$C$3:$C$80)</f>
        <v>0</v>
      </c>
      <c r="E16" s="15">
        <f t="shared" si="4"/>
        <v>0</v>
      </c>
    </row>
    <row r="17" spans="1:5" x14ac:dyDescent="0.25">
      <c r="B17" s="16" t="s">
        <v>101</v>
      </c>
      <c r="C17" s="17">
        <f>SUMIF(січень!$B$3:$B$80,$B17,січень!$C$3:$C$80)</f>
        <v>0</v>
      </c>
      <c r="D17" s="17">
        <f>SUMIF(лютий!$B$3:$B$80,$B17,лютий!$C$3:$C$80)</f>
        <v>0</v>
      </c>
      <c r="E17" s="15">
        <f t="shared" si="4"/>
        <v>0</v>
      </c>
    </row>
    <row r="18" spans="1:5" x14ac:dyDescent="0.25">
      <c r="B18" s="16" t="s">
        <v>18</v>
      </c>
      <c r="C18" s="17">
        <f>SUMIF(січень!$B$3:$B$80,$B18,січень!$C$3:$C$80)</f>
        <v>0</v>
      </c>
      <c r="D18" s="17">
        <f>SUMIF(лютий!$B$3:$B$80,$B18,лютий!$C$3:$C$80)</f>
        <v>533778.16</v>
      </c>
      <c r="E18" s="15">
        <f t="shared" si="4"/>
        <v>533778.16</v>
      </c>
    </row>
    <row r="19" spans="1:5" x14ac:dyDescent="0.25">
      <c r="B19" s="16" t="s">
        <v>117</v>
      </c>
      <c r="C19" s="17">
        <f>SUMIF(січень!$B$3:$B$80,$B19,січень!$C$3:$C$80)</f>
        <v>0</v>
      </c>
      <c r="D19" s="17">
        <f>SUMIF(лютий!$B$3:$B$80,$B19,лютий!$C$3:$C$80)</f>
        <v>0</v>
      </c>
      <c r="E19" s="15">
        <f t="shared" si="4"/>
        <v>0</v>
      </c>
    </row>
    <row r="20" spans="1:5" x14ac:dyDescent="0.25">
      <c r="B20" s="16" t="s">
        <v>118</v>
      </c>
      <c r="C20" s="17">
        <f>SUMIF(січень!$B$3:$B$80,$B20,січень!$C$3:$C$80)</f>
        <v>0</v>
      </c>
      <c r="D20" s="17">
        <f>SUMIF(лютий!$B$3:$B$80,$B20,лютий!$C$3:$C$80)</f>
        <v>0</v>
      </c>
      <c r="E20" s="15">
        <f t="shared" si="4"/>
        <v>0</v>
      </c>
    </row>
    <row r="21" spans="1:5" x14ac:dyDescent="0.25">
      <c r="B21" s="16" t="s">
        <v>13</v>
      </c>
      <c r="C21" s="17">
        <f>SUMIF(січень!$B$3:$B$80,$B21,січень!$C$3:$C$80)</f>
        <v>0</v>
      </c>
      <c r="D21" s="17">
        <f>SUMIF(лютий!$B$3:$B$80,$B21,лютий!$C$3:$C$80)</f>
        <v>0</v>
      </c>
      <c r="E21" s="15">
        <f t="shared" si="4"/>
        <v>0</v>
      </c>
    </row>
    <row r="22" spans="1:5" s="5" customFormat="1" x14ac:dyDescent="0.25">
      <c r="A22" s="9"/>
      <c r="B22" s="16" t="s">
        <v>36</v>
      </c>
      <c r="C22" s="17">
        <f>SUMIF(січень!$B$3:$B$80,$B22,січень!$C$3:$C$80)</f>
        <v>50875</v>
      </c>
      <c r="D22" s="17">
        <f>SUMIF(лютий!$B$3:$B$80,$B22,лютий!$C$3:$C$80)</f>
        <v>0</v>
      </c>
      <c r="E22" s="15">
        <f t="shared" si="4"/>
        <v>50875</v>
      </c>
    </row>
    <row r="23" spans="1:5" x14ac:dyDescent="0.25">
      <c r="B23" s="16" t="s">
        <v>14</v>
      </c>
      <c r="C23" s="17">
        <f>SUMIF(січень!$B$3:$B$80,$B23,січень!$C$3:$C$80)</f>
        <v>0</v>
      </c>
      <c r="D23" s="17">
        <f>SUMIF(лютий!$B$3:$B$80,$B23,лютий!$C$3:$C$80)</f>
        <v>0</v>
      </c>
      <c r="E23" s="15">
        <f t="shared" si="4"/>
        <v>0</v>
      </c>
    </row>
    <row r="24" spans="1:5" x14ac:dyDescent="0.25">
      <c r="B24" s="16" t="s">
        <v>77</v>
      </c>
      <c r="C24" s="17">
        <f>SUMIF(січень!$B$3:$B$80,$B24,січень!$C$3:$C$80)</f>
        <v>0</v>
      </c>
      <c r="D24" s="17">
        <f>SUMIF(лютий!$B$3:$B$80,$B24,лютий!$C$3:$C$80)</f>
        <v>0</v>
      </c>
      <c r="E24" s="15">
        <f t="shared" si="4"/>
        <v>0</v>
      </c>
    </row>
    <row r="25" spans="1:5" s="5" customFormat="1" x14ac:dyDescent="0.25">
      <c r="A25" s="9"/>
      <c r="B25" s="16" t="s">
        <v>107</v>
      </c>
      <c r="C25" s="17">
        <f>SUMIF(січень!$B$3:$B$80,$B25,січень!$C$3:$C$80)</f>
        <v>0</v>
      </c>
      <c r="D25" s="17">
        <f>SUMIF(лютий!$B$3:$B$80,$B25,лютий!$C$3:$C$80)</f>
        <v>0</v>
      </c>
      <c r="E25" s="15">
        <f t="shared" si="4"/>
        <v>0</v>
      </c>
    </row>
    <row r="26" spans="1:5" x14ac:dyDescent="0.25">
      <c r="B26" s="16" t="s">
        <v>85</v>
      </c>
      <c r="C26" s="17">
        <f>SUMIF(січень!$B$3:$B$80,$B26,січень!$C$3:$C$80)</f>
        <v>0</v>
      </c>
      <c r="D26" s="17">
        <f>SUMIF(лютий!$B$3:$B$80,$B26,лютий!$C$3:$C$80)</f>
        <v>0</v>
      </c>
      <c r="E26" s="15">
        <f t="shared" si="4"/>
        <v>0</v>
      </c>
    </row>
    <row r="27" spans="1:5" x14ac:dyDescent="0.25">
      <c r="B27" s="16" t="s">
        <v>75</v>
      </c>
      <c r="C27" s="17">
        <f>SUMIF(січень!$B$3:$B$80,$B27,січень!$C$3:$C$80)</f>
        <v>0</v>
      </c>
      <c r="D27" s="17">
        <f>SUMIF(лютий!$B$3:$B$80,$B27,лютий!$C$3:$C$80)</f>
        <v>0</v>
      </c>
      <c r="E27" s="15">
        <f t="shared" si="4"/>
        <v>0</v>
      </c>
    </row>
    <row r="28" spans="1:5" s="21" customFormat="1" x14ac:dyDescent="0.25">
      <c r="A28" s="9"/>
      <c r="B28" s="16" t="s">
        <v>89</v>
      </c>
      <c r="C28" s="17">
        <f>SUMIF(січень!$B$3:$B$80,$B28,січень!$C$3:$C$80)</f>
        <v>0</v>
      </c>
      <c r="D28" s="17">
        <f>SUMIF(лютий!$B$3:$B$80,$B28,лютий!$C$3:$C$80)</f>
        <v>0</v>
      </c>
      <c r="E28" s="15">
        <f t="shared" si="4"/>
        <v>0</v>
      </c>
    </row>
    <row r="29" spans="1:5" s="21" customFormat="1" x14ac:dyDescent="0.25">
      <c r="A29" s="9"/>
      <c r="B29" s="16" t="s">
        <v>15</v>
      </c>
      <c r="C29" s="17">
        <f>SUMIF(січень!$B$3:$B$80,$B29,січень!$C$3:$C$80)</f>
        <v>0</v>
      </c>
      <c r="D29" s="17">
        <f>SUMIF(лютий!$B$3:$B$80,$B29,лютий!$C$3:$C$80)</f>
        <v>0</v>
      </c>
      <c r="E29" s="15">
        <f t="shared" si="4"/>
        <v>0</v>
      </c>
    </row>
    <row r="30" spans="1:5" s="21" customFormat="1" x14ac:dyDescent="0.25">
      <c r="A30" s="9"/>
      <c r="B30" s="16" t="s">
        <v>88</v>
      </c>
      <c r="C30" s="17">
        <f>SUMIF(січень!$B$3:$B$80,$B30,січень!$C$3:$C$80)</f>
        <v>0</v>
      </c>
      <c r="D30" s="17">
        <f>SUMIF(лютий!$B$3:$B$80,$B30,лютий!$C$3:$C$80)</f>
        <v>0</v>
      </c>
      <c r="E30" s="15">
        <f t="shared" si="4"/>
        <v>0</v>
      </c>
    </row>
    <row r="31" spans="1:5" s="21" customFormat="1" x14ac:dyDescent="0.25">
      <c r="A31" s="9"/>
      <c r="B31" s="16" t="s">
        <v>116</v>
      </c>
      <c r="C31" s="17">
        <f>SUMIF(січень!$B$3:$B$80,$B31,січень!$C$3:$C$80)</f>
        <v>0</v>
      </c>
      <c r="D31" s="17">
        <f>SUMIF(лютий!$B$3:$B$80,$B31,лютий!$C$3:$C$80)</f>
        <v>0</v>
      </c>
      <c r="E31" s="15">
        <f t="shared" si="4"/>
        <v>0</v>
      </c>
    </row>
    <row r="32" spans="1:5" s="21" customFormat="1" x14ac:dyDescent="0.25">
      <c r="A32" s="9"/>
      <c r="B32" s="16" t="s">
        <v>119</v>
      </c>
      <c r="C32" s="17">
        <f>SUMIF(січень!$B$3:$B$80,$B32,січень!$C$3:$C$80)</f>
        <v>0</v>
      </c>
      <c r="D32" s="17">
        <f>SUMIF(лютий!$B$3:$B$80,$B32,лютий!$C$3:$C$80)</f>
        <v>0</v>
      </c>
      <c r="E32" s="15">
        <f t="shared" si="4"/>
        <v>0</v>
      </c>
    </row>
    <row r="33" spans="1:5" s="21" customFormat="1" x14ac:dyDescent="0.25">
      <c r="A33" s="9"/>
      <c r="B33" s="16" t="s">
        <v>72</v>
      </c>
      <c r="C33" s="17">
        <f>SUMIF(січень!$B$3:$B$80,$B33,січень!$C$3:$C$80)</f>
        <v>0</v>
      </c>
      <c r="D33" s="17">
        <f>SUMIF(лютий!$B$3:$B$80,$B33,лютий!$C$3:$C$80)</f>
        <v>0</v>
      </c>
      <c r="E33" s="15">
        <f t="shared" si="4"/>
        <v>0</v>
      </c>
    </row>
    <row r="34" spans="1:5" s="21" customFormat="1" x14ac:dyDescent="0.25">
      <c r="A34" s="9"/>
      <c r="B34" s="16" t="s">
        <v>93</v>
      </c>
      <c r="C34" s="17">
        <f>SUMIF(січень!$B$3:$B$80,$B34,січень!$C$3:$C$80)</f>
        <v>0</v>
      </c>
      <c r="D34" s="17">
        <f>SUMIF(лютий!$B$3:$B$80,$B34,лютий!$C$3:$C$80)</f>
        <v>0</v>
      </c>
      <c r="E34" s="15">
        <f t="shared" si="4"/>
        <v>0</v>
      </c>
    </row>
    <row r="35" spans="1:5" s="21" customFormat="1" x14ac:dyDescent="0.25">
      <c r="A35" s="9"/>
      <c r="B35" s="16" t="s">
        <v>120</v>
      </c>
      <c r="C35" s="17">
        <f>SUMIF(січень!$B$3:$B$80,$B35,січень!$C$3:$C$80)</f>
        <v>0</v>
      </c>
      <c r="D35" s="17">
        <f>SUMIF(лютий!$B$3:$B$80,$B35,лютий!$C$3:$C$80)</f>
        <v>0</v>
      </c>
      <c r="E35" s="15">
        <f t="shared" si="4"/>
        <v>0</v>
      </c>
    </row>
    <row r="36" spans="1:5" s="21" customFormat="1" x14ac:dyDescent="0.25">
      <c r="A36" s="9"/>
      <c r="B36" s="16" t="s">
        <v>108</v>
      </c>
      <c r="C36" s="17">
        <f>SUMIF(січень!$B$3:$B$80,$B36,січень!$C$3:$C$80)</f>
        <v>0</v>
      </c>
      <c r="D36" s="17">
        <f>SUMIF(лютий!$B$3:$B$80,$B36,лютий!$C$3:$C$80)</f>
        <v>0</v>
      </c>
      <c r="E36" s="15">
        <f t="shared" si="4"/>
        <v>0</v>
      </c>
    </row>
    <row r="37" spans="1:5" s="21" customFormat="1" x14ac:dyDescent="0.25">
      <c r="A37" s="9"/>
      <c r="B37" s="16" t="s">
        <v>105</v>
      </c>
      <c r="C37" s="17">
        <f>SUMIF(січень!$B$3:$B$80,$B37,січень!$C$3:$C$80)</f>
        <v>0</v>
      </c>
      <c r="D37" s="17">
        <f>SUMIF(лютий!$B$3:$B$80,$B37,лютий!$C$3:$C$80)</f>
        <v>0</v>
      </c>
      <c r="E37" s="15">
        <f t="shared" si="4"/>
        <v>0</v>
      </c>
    </row>
    <row r="38" spans="1:5" s="21" customFormat="1" x14ac:dyDescent="0.25">
      <c r="A38" s="9"/>
      <c r="B38" s="16" t="s">
        <v>47</v>
      </c>
      <c r="C38" s="17">
        <f>SUMIF(січень!$B$3:$B$80,$B38,січень!$C$3:$C$80)</f>
        <v>0</v>
      </c>
      <c r="D38" s="17">
        <f>SUMIF(лютий!$B$3:$B$80,$B38,лютий!$C$3:$C$80)</f>
        <v>0</v>
      </c>
      <c r="E38" s="15">
        <f t="shared" si="4"/>
        <v>0</v>
      </c>
    </row>
    <row r="39" spans="1:5" s="21" customFormat="1" x14ac:dyDescent="0.25">
      <c r="A39" s="9"/>
      <c r="B39" s="16" t="s">
        <v>137</v>
      </c>
      <c r="C39" s="17">
        <f>SUMIF(січень!$B$3:$B$80,$B39,січень!$C$3:$C$80)</f>
        <v>194539</v>
      </c>
      <c r="D39" s="17">
        <f>SUMIF(лютий!$B$3:$B$80,$B39,лютий!$C$3:$C$80)</f>
        <v>0</v>
      </c>
      <c r="E39" s="15">
        <f t="shared" si="4"/>
        <v>194539</v>
      </c>
    </row>
    <row r="40" spans="1:5" s="21" customFormat="1" x14ac:dyDescent="0.25">
      <c r="A40" s="9"/>
      <c r="B40" s="16" t="s">
        <v>111</v>
      </c>
      <c r="C40" s="17">
        <f>SUMIF(січень!$B$3:$B$80,$B40,січень!$C$3:$C$80)</f>
        <v>0</v>
      </c>
      <c r="D40" s="17">
        <f>SUMIF(лютий!$B$3:$B$80,$B40,лютий!$C$3:$C$80)</f>
        <v>0</v>
      </c>
      <c r="E40" s="15">
        <f t="shared" si="4"/>
        <v>0</v>
      </c>
    </row>
    <row r="41" spans="1:5" s="21" customFormat="1" x14ac:dyDescent="0.25">
      <c r="A41" s="9"/>
      <c r="B41" s="16" t="s">
        <v>46</v>
      </c>
      <c r="C41" s="17">
        <f>SUMIF(січень!$B$3:$B$80,$B41,січень!$C$3:$C$80)</f>
        <v>0</v>
      </c>
      <c r="D41" s="17">
        <f>SUMIF(лютий!$B$3:$B$80,$B41,лютий!$C$3:$C$80)</f>
        <v>0</v>
      </c>
      <c r="E41" s="15">
        <f t="shared" si="4"/>
        <v>0</v>
      </c>
    </row>
    <row r="42" spans="1:5" s="21" customFormat="1" x14ac:dyDescent="0.25">
      <c r="A42" s="9"/>
      <c r="B42" s="16" t="s">
        <v>109</v>
      </c>
      <c r="C42" s="17">
        <f>SUMIF(січень!$B$3:$B$80,$B42,січень!$C$3:$C$80)</f>
        <v>0</v>
      </c>
      <c r="D42" s="17">
        <f>SUMIF(лютий!$B$3:$B$80,$B42,лютий!$C$3:$C$80)</f>
        <v>0</v>
      </c>
      <c r="E42" s="15">
        <f t="shared" si="4"/>
        <v>0</v>
      </c>
    </row>
    <row r="43" spans="1:5" s="21" customFormat="1" x14ac:dyDescent="0.25">
      <c r="A43" s="9"/>
      <c r="B43" s="16" t="s">
        <v>21</v>
      </c>
      <c r="C43" s="17">
        <f>SUMIF(січень!$B$3:$B$80,$B43,січень!$C$3:$C$80)</f>
        <v>0</v>
      </c>
      <c r="D43" s="17">
        <f>SUMIF(лютий!$B$3:$B$80,$B43,лютий!$C$3:$C$80)</f>
        <v>0</v>
      </c>
      <c r="E43" s="15">
        <f t="shared" si="4"/>
        <v>0</v>
      </c>
    </row>
    <row r="44" spans="1:5" s="21" customFormat="1" x14ac:dyDescent="0.25">
      <c r="A44" s="9"/>
      <c r="B44" s="16" t="s">
        <v>114</v>
      </c>
      <c r="C44" s="17">
        <f>SUMIF(січень!$B$3:$B$80,$B44,січень!$C$3:$C$80)</f>
        <v>0</v>
      </c>
      <c r="D44" s="17">
        <f>SUMIF(лютий!$B$3:$B$80,$B44,лютий!$C$3:$C$80)</f>
        <v>0</v>
      </c>
      <c r="E44" s="15">
        <f t="shared" si="4"/>
        <v>0</v>
      </c>
    </row>
    <row r="45" spans="1:5" s="21" customFormat="1" x14ac:dyDescent="0.25">
      <c r="A45" s="9"/>
      <c r="B45" s="16" t="s">
        <v>110</v>
      </c>
      <c r="C45" s="17">
        <f>SUMIF(січень!$B$3:$B$80,$B45,січень!$C$3:$C$80)</f>
        <v>0</v>
      </c>
      <c r="D45" s="17">
        <f>SUMIF(лютий!$B$3:$B$80,$B45,лютий!$C$3:$C$80)</f>
        <v>0</v>
      </c>
      <c r="E45" s="15">
        <f t="shared" si="4"/>
        <v>0</v>
      </c>
    </row>
    <row r="46" spans="1:5" s="21" customFormat="1" x14ac:dyDescent="0.25">
      <c r="A46" s="9"/>
      <c r="B46" s="16" t="s">
        <v>12</v>
      </c>
      <c r="C46" s="17">
        <f>SUMIF(січень!$B$3:$B$80,$B46,січень!$C$3:$C$80)</f>
        <v>0</v>
      </c>
      <c r="D46" s="17">
        <f>SUMIF(лютий!$B$3:$B$80,$B46,лютий!$C$3:$C$80)</f>
        <v>50000</v>
      </c>
      <c r="E46" s="15">
        <f t="shared" si="4"/>
        <v>50000</v>
      </c>
    </row>
    <row r="47" spans="1:5" s="21" customFormat="1" x14ac:dyDescent="0.25">
      <c r="A47" s="9"/>
      <c r="B47" s="16" t="s">
        <v>34</v>
      </c>
      <c r="C47" s="17">
        <f>SUMIF(січень!$B$3:$B$80,$B47,січень!$C$3:$C$80)</f>
        <v>0</v>
      </c>
      <c r="D47" s="17">
        <f>SUMIF(лютий!$B$3:$B$80,$B47,лютий!$C$3:$C$80)</f>
        <v>0</v>
      </c>
      <c r="E47" s="15">
        <f t="shared" si="4"/>
        <v>0</v>
      </c>
    </row>
    <row r="48" spans="1:5" s="21" customFormat="1" x14ac:dyDescent="0.25">
      <c r="A48" s="9"/>
      <c r="B48" s="16" t="s">
        <v>57</v>
      </c>
      <c r="C48" s="17">
        <f>SUMIF(січень!$B$3:$B$80,$B48,січень!$C$3:$C$80)</f>
        <v>0</v>
      </c>
      <c r="D48" s="17">
        <f>SUMIF(лютий!$B$3:$B$80,$B48,лютий!$C$3:$C$80)</f>
        <v>0</v>
      </c>
      <c r="E48" s="15">
        <f t="shared" si="4"/>
        <v>0</v>
      </c>
    </row>
    <row r="49" spans="1:5" s="21" customFormat="1" x14ac:dyDescent="0.25">
      <c r="A49" s="9"/>
      <c r="B49" s="16" t="s">
        <v>106</v>
      </c>
      <c r="C49" s="17">
        <f>SUMIF(січень!$B$3:$B$80,$B49,січень!$C$3:$C$80)</f>
        <v>0</v>
      </c>
      <c r="D49" s="17">
        <f>SUMIF(лютий!$B$3:$B$80,$B49,лютий!$C$3:$C$80)</f>
        <v>0</v>
      </c>
      <c r="E49" s="15">
        <f t="shared" si="4"/>
        <v>0</v>
      </c>
    </row>
    <row r="50" spans="1:5" s="21" customFormat="1" x14ac:dyDescent="0.25">
      <c r="A50" s="9"/>
      <c r="B50" s="16" t="s">
        <v>86</v>
      </c>
      <c r="C50" s="17">
        <f>SUMIF(січень!$B$3:$B$80,$B50,січень!$C$3:$C$80)</f>
        <v>0</v>
      </c>
      <c r="D50" s="17">
        <f>SUMIF(лютий!$B$3:$B$80,$B50,лютий!$C$3:$C$80)</f>
        <v>0</v>
      </c>
      <c r="E50" s="15">
        <f t="shared" si="4"/>
        <v>0</v>
      </c>
    </row>
    <row r="51" spans="1:5" s="21" customFormat="1" x14ac:dyDescent="0.25">
      <c r="A51" s="9"/>
      <c r="B51" s="16" t="s">
        <v>94</v>
      </c>
      <c r="C51" s="17">
        <f>SUMIF(січень!$B$3:$B$80,$B51,січень!$C$3:$C$80)</f>
        <v>0</v>
      </c>
      <c r="D51" s="17">
        <f>SUMIF(лютий!$B$3:$B$80,$B51,лютий!$C$3:$C$80)</f>
        <v>0</v>
      </c>
      <c r="E51" s="15">
        <f t="shared" si="4"/>
        <v>0</v>
      </c>
    </row>
    <row r="52" spans="1:5" s="21" customFormat="1" x14ac:dyDescent="0.25">
      <c r="A52" s="9"/>
      <c r="B52" s="16" t="s">
        <v>79</v>
      </c>
      <c r="C52" s="17">
        <f>SUMIF(січень!$B$3:$B$80,$B52,січень!$C$3:$C$80)</f>
        <v>0</v>
      </c>
      <c r="D52" s="17">
        <f>SUMIF(лютий!$B$3:$B$80,$B52,лютий!$C$3:$C$80)</f>
        <v>25000</v>
      </c>
      <c r="E52" s="15">
        <f t="shared" si="4"/>
        <v>25000</v>
      </c>
    </row>
    <row r="53" spans="1:5" s="21" customFormat="1" x14ac:dyDescent="0.25">
      <c r="A53" s="9"/>
      <c r="B53" s="16" t="s">
        <v>92</v>
      </c>
      <c r="C53" s="17">
        <f>SUMIF(січень!$B$3:$B$80,$B53,січень!$C$3:$C$80)</f>
        <v>0</v>
      </c>
      <c r="D53" s="17">
        <f>SUMIF(лютий!$B$3:$B$80,$B53,лютий!$C$3:$C$80)</f>
        <v>0</v>
      </c>
      <c r="E53" s="15">
        <f t="shared" si="4"/>
        <v>0</v>
      </c>
    </row>
    <row r="54" spans="1:5" s="21" customFormat="1" x14ac:dyDescent="0.25">
      <c r="A54" s="9"/>
      <c r="B54" s="16" t="s">
        <v>102</v>
      </c>
      <c r="C54" s="17">
        <f>SUMIF(січень!$B$3:$B$80,$B54,січень!$C$3:$C$80)</f>
        <v>0</v>
      </c>
      <c r="D54" s="17">
        <f>SUMIF(лютий!$B$3:$B$80,$B54,лютий!$C$3:$C$80)</f>
        <v>0</v>
      </c>
      <c r="E54" s="15">
        <f t="shared" si="4"/>
        <v>0</v>
      </c>
    </row>
    <row r="55" spans="1:5" s="21" customFormat="1" x14ac:dyDescent="0.25">
      <c r="A55" s="9"/>
      <c r="B55" s="16" t="s">
        <v>95</v>
      </c>
      <c r="C55" s="17">
        <f>SUMIF(січень!$B$3:$B$80,$B55,січень!$C$3:$C$80)</f>
        <v>0</v>
      </c>
      <c r="D55" s="17">
        <f>SUMIF(лютий!$B$3:$B$80,$B55,лютий!$C$3:$C$80)</f>
        <v>0</v>
      </c>
      <c r="E55" s="15">
        <f t="shared" si="4"/>
        <v>0</v>
      </c>
    </row>
    <row r="56" spans="1:5" s="21" customFormat="1" x14ac:dyDescent="0.25">
      <c r="A56" s="9"/>
      <c r="B56" s="16" t="s">
        <v>11</v>
      </c>
      <c r="C56" s="17">
        <f>SUMIF(січень!$B$3:$B$80,$B56,січень!$C$3:$C$80)</f>
        <v>77456.77</v>
      </c>
      <c r="D56" s="17">
        <f>SUMIF(лютий!$B$3:$B$80,$B56,лютий!$C$3:$C$80)</f>
        <v>95179.86</v>
      </c>
      <c r="E56" s="15">
        <f t="shared" si="4"/>
        <v>172636.63</v>
      </c>
    </row>
    <row r="57" spans="1:5" s="21" customFormat="1" x14ac:dyDescent="0.25">
      <c r="A57" s="9"/>
      <c r="B57" s="18" t="s">
        <v>8</v>
      </c>
      <c r="C57" s="17">
        <f>SUMIF(січень!$B$3:$B$80,$B57,січень!$C$3:$C$80)</f>
        <v>0</v>
      </c>
      <c r="D57" s="17">
        <f>SUMIF(лютий!$B$3:$B$80,$B57,лютий!$C$3:$C$80)</f>
        <v>0</v>
      </c>
      <c r="E57" s="15">
        <f t="shared" si="4"/>
        <v>0</v>
      </c>
    </row>
    <row r="58" spans="1:5" s="21" customFormat="1" x14ac:dyDescent="0.25">
      <c r="A58" s="9"/>
      <c r="B58" s="16" t="s">
        <v>121</v>
      </c>
      <c r="C58" s="17">
        <f>SUMIF(січень!$B$3:$B$80,$B58,січень!$C$3:$C$80)</f>
        <v>0</v>
      </c>
      <c r="D58" s="17">
        <f>SUMIF(лютий!$B$3:$B$80,$B58,лютий!$C$3:$C$80)</f>
        <v>0</v>
      </c>
      <c r="E58" s="15">
        <f t="shared" si="4"/>
        <v>0</v>
      </c>
    </row>
    <row r="59" spans="1:5" s="21" customFormat="1" x14ac:dyDescent="0.25">
      <c r="A59" s="9"/>
      <c r="B59" s="16" t="s">
        <v>138</v>
      </c>
      <c r="C59" s="17">
        <f>SUMIF(січень!$B$3:$B$80,$B59,січень!$C$3:$C$80)</f>
        <v>1500</v>
      </c>
      <c r="D59" s="17">
        <f>SUMIF(лютий!$B$3:$B$80,$B59,лютий!$C$3:$C$80)</f>
        <v>0</v>
      </c>
      <c r="E59" s="15">
        <f t="shared" si="4"/>
        <v>1500</v>
      </c>
    </row>
    <row r="60" spans="1:5" s="21" customFormat="1" x14ac:dyDescent="0.25">
      <c r="A60" s="9"/>
      <c r="B60" s="16" t="s">
        <v>103</v>
      </c>
      <c r="C60" s="17">
        <f>SUMIF(січень!$B$3:$B$80,$B60,січень!$C$3:$C$80)</f>
        <v>0</v>
      </c>
      <c r="D60" s="17">
        <f>SUMIF(лютий!$B$3:$B$80,$B60,лютий!$C$3:$C$80)</f>
        <v>0</v>
      </c>
      <c r="E60" s="15">
        <f t="shared" si="4"/>
        <v>0</v>
      </c>
    </row>
    <row r="61" spans="1:5" s="21" customFormat="1" x14ac:dyDescent="0.25">
      <c r="A61" s="9"/>
      <c r="B61" s="16" t="s">
        <v>98</v>
      </c>
      <c r="C61" s="17">
        <f>SUMIF(січень!$B$3:$B$80,$B61,січень!$C$3:$C$80)</f>
        <v>0</v>
      </c>
      <c r="D61" s="17">
        <f>SUMIF(лютий!$B$3:$B$80,$B61,лютий!$C$3:$C$80)</f>
        <v>0</v>
      </c>
      <c r="E61" s="15">
        <f t="shared" si="4"/>
        <v>0</v>
      </c>
    </row>
    <row r="62" spans="1:5" s="21" customFormat="1" x14ac:dyDescent="0.25">
      <c r="A62" s="9"/>
      <c r="B62" s="18" t="s">
        <v>48</v>
      </c>
      <c r="C62" s="17">
        <f>SUMIF(січень!$B$3:$B$80,$B62,січень!$C$3:$C$80)</f>
        <v>0</v>
      </c>
      <c r="D62" s="17">
        <f>SUMIF(лютий!$B$3:$B$80,$B62,лютий!$C$3:$C$80)</f>
        <v>0</v>
      </c>
      <c r="E62" s="15">
        <f t="shared" si="4"/>
        <v>0</v>
      </c>
    </row>
    <row r="63" spans="1:5" s="21" customFormat="1" x14ac:dyDescent="0.25">
      <c r="A63" s="9"/>
      <c r="B63" s="16" t="s">
        <v>76</v>
      </c>
      <c r="C63" s="17">
        <f>SUMIF(січень!$B$3:$B$80,$B63,січень!$C$3:$C$80)</f>
        <v>0</v>
      </c>
      <c r="D63" s="17">
        <f>SUMIF(лютий!$B$3:$B$80,$B63,лютий!$C$3:$C$80)</f>
        <v>0</v>
      </c>
      <c r="E63" s="15">
        <f t="shared" si="4"/>
        <v>0</v>
      </c>
    </row>
    <row r="64" spans="1:5" s="21" customFormat="1" x14ac:dyDescent="0.25">
      <c r="A64" s="9"/>
      <c r="B64" s="16" t="s">
        <v>74</v>
      </c>
      <c r="C64" s="17">
        <f>SUMIF(січень!$B$3:$B$80,$B64,січень!$C$3:$C$80)</f>
        <v>7920</v>
      </c>
      <c r="D64" s="17">
        <f>SUMIF(лютий!$B$3:$B$80,$B64,лютий!$C$3:$C$80)</f>
        <v>4810</v>
      </c>
      <c r="E64" s="15">
        <f t="shared" si="4"/>
        <v>12730</v>
      </c>
    </row>
    <row r="65" spans="1:5" s="21" customFormat="1" x14ac:dyDescent="0.25">
      <c r="A65" s="9"/>
      <c r="B65" s="16" t="s">
        <v>91</v>
      </c>
      <c r="C65" s="17">
        <f>SUMIF(січень!$B$3:$B$80,$B65,січень!$C$3:$C$80)</f>
        <v>0</v>
      </c>
      <c r="D65" s="17">
        <f>SUMIF(лютий!$B$3:$B$80,$B65,лютий!$C$3:$C$80)</f>
        <v>0</v>
      </c>
      <c r="E65" s="15">
        <f t="shared" si="4"/>
        <v>0</v>
      </c>
    </row>
    <row r="66" spans="1:5" s="21" customFormat="1" x14ac:dyDescent="0.25">
      <c r="A66" s="9"/>
      <c r="B66" s="16" t="s">
        <v>49</v>
      </c>
      <c r="C66" s="17">
        <f>SUMIF(січень!$B$3:$B$80,$B66,січень!$C$3:$C$80)</f>
        <v>0</v>
      </c>
      <c r="D66" s="17">
        <f>SUMIF(лютий!$B$3:$B$80,$B66,лютий!$C$3:$C$80)</f>
        <v>0</v>
      </c>
      <c r="E66" s="15">
        <f t="shared" si="4"/>
        <v>0</v>
      </c>
    </row>
    <row r="67" spans="1:5" s="21" customFormat="1" x14ac:dyDescent="0.25">
      <c r="A67" s="9"/>
      <c r="B67" s="16" t="s">
        <v>44</v>
      </c>
      <c r="C67" s="17">
        <f>SUMIF(січень!$B$3:$B$80,$B67,січень!$C$3:$C$80)</f>
        <v>0</v>
      </c>
      <c r="D67" s="17">
        <f>SUMIF(лютий!$B$3:$B$80,$B67,лютий!$C$3:$C$80)</f>
        <v>0</v>
      </c>
      <c r="E67" s="15">
        <f t="shared" si="4"/>
        <v>0</v>
      </c>
    </row>
    <row r="68" spans="1:5" s="21" customFormat="1" x14ac:dyDescent="0.25">
      <c r="A68" s="9"/>
      <c r="B68" s="16" t="s">
        <v>52</v>
      </c>
      <c r="C68" s="17">
        <f>SUMIF(січень!$B$3:$B$80,$B68,січень!$C$3:$C$80)</f>
        <v>0</v>
      </c>
      <c r="D68" s="17">
        <f>SUMIF(лютий!$B$3:$B$80,$B68,лютий!$C$3:$C$80)</f>
        <v>0</v>
      </c>
      <c r="E68" s="15">
        <f t="shared" si="4"/>
        <v>0</v>
      </c>
    </row>
    <row r="69" spans="1:5" s="21" customFormat="1" x14ac:dyDescent="0.25">
      <c r="A69" s="9"/>
      <c r="B69" s="16" t="s">
        <v>16</v>
      </c>
      <c r="C69" s="17">
        <f>SUMIF(січень!$B$3:$B$80,$B69,січень!$C$3:$C$80)</f>
        <v>30000</v>
      </c>
      <c r="D69" s="17">
        <f>SUMIF(лютий!$B$3:$B$80,$B69,лютий!$C$3:$C$80)</f>
        <v>30000</v>
      </c>
      <c r="E69" s="15">
        <f t="shared" si="4"/>
        <v>60000</v>
      </c>
    </row>
    <row r="70" spans="1:5" s="21" customFormat="1" x14ac:dyDescent="0.25">
      <c r="A70" s="9"/>
      <c r="B70" s="16" t="s">
        <v>80</v>
      </c>
      <c r="C70" s="17">
        <f>SUMIF(січень!$B$3:$B$80,$B70,січень!$C$3:$C$80)</f>
        <v>0</v>
      </c>
      <c r="D70" s="17">
        <f>SUMIF(лютий!$B$3:$B$80,$B70,лютий!$C$3:$C$80)</f>
        <v>0</v>
      </c>
      <c r="E70" s="15">
        <f t="shared" ref="E70:E82" si="5">SUBTOTAL(9,C70:D70)</f>
        <v>0</v>
      </c>
    </row>
    <row r="71" spans="1:5" s="21" customFormat="1" x14ac:dyDescent="0.25">
      <c r="A71" s="9"/>
      <c r="B71" s="16" t="s">
        <v>45</v>
      </c>
      <c r="C71" s="17">
        <f>SUMIF(січень!$B$3:$B$80,$B71,січень!$C$3:$C$80)</f>
        <v>0</v>
      </c>
      <c r="D71" s="17">
        <f>SUMIF(лютий!$B$3:$B$80,$B71,лютий!$C$3:$C$80)</f>
        <v>0</v>
      </c>
      <c r="E71" s="15">
        <f t="shared" si="5"/>
        <v>0</v>
      </c>
    </row>
    <row r="72" spans="1:5" s="21" customFormat="1" x14ac:dyDescent="0.25">
      <c r="A72" s="9"/>
      <c r="B72" s="16" t="s">
        <v>99</v>
      </c>
      <c r="C72" s="17">
        <f>SUMIF(січень!$B$3:$B$80,$B72,січень!$C$3:$C$80)</f>
        <v>0</v>
      </c>
      <c r="D72" s="17">
        <f>SUMIF(лютий!$B$3:$B$80,$B72,лютий!$C$3:$C$80)</f>
        <v>0</v>
      </c>
      <c r="E72" s="15">
        <f t="shared" si="5"/>
        <v>0</v>
      </c>
    </row>
    <row r="73" spans="1:5" s="21" customFormat="1" x14ac:dyDescent="0.25">
      <c r="A73" s="9"/>
      <c r="B73" s="16" t="s">
        <v>17</v>
      </c>
      <c r="C73" s="17">
        <f>SUMIF(січень!$B$3:$B$80,$B73,січень!$C$3:$C$80)</f>
        <v>0</v>
      </c>
      <c r="D73" s="17">
        <f>SUMIF(лютий!$B$3:$B$80,$B73,лютий!$C$3:$C$80)</f>
        <v>21099</v>
      </c>
      <c r="E73" s="15">
        <f t="shared" si="5"/>
        <v>21099</v>
      </c>
    </row>
    <row r="74" spans="1:5" s="21" customFormat="1" x14ac:dyDescent="0.25">
      <c r="A74" s="9"/>
      <c r="B74" s="16" t="s">
        <v>35</v>
      </c>
      <c r="C74" s="17">
        <f>SUMIF(січень!$B$3:$B$80,$B74,січень!$C$3:$C$80)</f>
        <v>0</v>
      </c>
      <c r="D74" s="17">
        <f>SUMIF(лютий!$B$3:$B$80,$B74,лютий!$C$3:$C$80)</f>
        <v>0</v>
      </c>
      <c r="E74" s="15">
        <f t="shared" si="5"/>
        <v>0</v>
      </c>
    </row>
    <row r="75" spans="1:5" s="21" customFormat="1" x14ac:dyDescent="0.25">
      <c r="A75" s="9"/>
      <c r="B75" s="16" t="s">
        <v>96</v>
      </c>
      <c r="C75" s="17">
        <f>SUMIF(січень!$B$3:$B$80,$B75,січень!$C$3:$C$80)</f>
        <v>0</v>
      </c>
      <c r="D75" s="17">
        <f>SUMIF(лютий!$B$3:$B$80,$B75,лютий!$C$3:$C$80)</f>
        <v>0</v>
      </c>
      <c r="E75" s="15">
        <f t="shared" si="5"/>
        <v>0</v>
      </c>
    </row>
    <row r="76" spans="1:5" s="21" customFormat="1" x14ac:dyDescent="0.25">
      <c r="A76" s="9"/>
      <c r="B76" s="16" t="s">
        <v>51</v>
      </c>
      <c r="C76" s="17">
        <f>SUMIF(січень!$B$3:$B$80,$B76,січень!$C$3:$C$80)</f>
        <v>0</v>
      </c>
      <c r="D76" s="17">
        <f>SUMIF(лютий!$B$3:$B$80,$B76,лютий!$C$3:$C$80)</f>
        <v>0</v>
      </c>
      <c r="E76" s="15">
        <f t="shared" si="5"/>
        <v>0</v>
      </c>
    </row>
    <row r="77" spans="1:5" s="21" customFormat="1" x14ac:dyDescent="0.25">
      <c r="A77" s="9"/>
      <c r="B77" s="16" t="s">
        <v>112</v>
      </c>
      <c r="C77" s="17">
        <f>SUMIF(січень!$B$3:$B$80,$B77,січень!$C$3:$C$80)</f>
        <v>0</v>
      </c>
      <c r="D77" s="17">
        <f>SUMIF(лютий!$B$3:$B$80,$B77,лютий!$C$3:$C$80)</f>
        <v>0</v>
      </c>
      <c r="E77" s="15">
        <f t="shared" si="5"/>
        <v>0</v>
      </c>
    </row>
    <row r="78" spans="1:5" s="21" customFormat="1" x14ac:dyDescent="0.25">
      <c r="A78" s="9"/>
      <c r="B78" s="16" t="s">
        <v>115</v>
      </c>
      <c r="C78" s="17">
        <f>SUMIF(січень!$B$3:$B$80,$B78,січень!$C$3:$C$80)</f>
        <v>0</v>
      </c>
      <c r="D78" s="17">
        <f>SUMIF(лютий!$B$3:$B$80,$B78,лютий!$C$3:$C$80)</f>
        <v>0</v>
      </c>
      <c r="E78" s="15">
        <f t="shared" si="5"/>
        <v>0</v>
      </c>
    </row>
    <row r="79" spans="1:5" s="21" customFormat="1" x14ac:dyDescent="0.25">
      <c r="A79" s="9"/>
      <c r="B79" s="16" t="s">
        <v>113</v>
      </c>
      <c r="C79" s="17">
        <f>SUMIF(січень!$B$3:$B$80,$B79,січень!$C$3:$C$80)</f>
        <v>0</v>
      </c>
      <c r="D79" s="17">
        <f>SUMIF(лютий!$B$3:$B$80,$B79,лютий!$C$3:$C$80)</f>
        <v>0</v>
      </c>
      <c r="E79" s="15">
        <f t="shared" si="5"/>
        <v>0</v>
      </c>
    </row>
    <row r="80" spans="1:5" s="21" customFormat="1" x14ac:dyDescent="0.25">
      <c r="A80" s="9"/>
      <c r="B80" s="16" t="s">
        <v>55</v>
      </c>
      <c r="C80" s="17">
        <f>SUMIF(січень!$B$3:$B$80,$B80,січень!$C$3:$C$80)</f>
        <v>10000</v>
      </c>
      <c r="D80" s="17">
        <f>SUMIF(лютий!$B$3:$B$80,$B80,лютий!$C$3:$C$80)</f>
        <v>0</v>
      </c>
      <c r="E80" s="15">
        <f t="shared" si="5"/>
        <v>10000</v>
      </c>
    </row>
    <row r="81" spans="1:5" s="21" customFormat="1" x14ac:dyDescent="0.25">
      <c r="A81" s="9"/>
      <c r="B81" s="16" t="s">
        <v>130</v>
      </c>
      <c r="C81" s="17">
        <f>SUMIF(січень!$B$3:$B$80,$B81,січень!$C$3:$C$80)</f>
        <v>10000</v>
      </c>
      <c r="D81" s="17">
        <f>SUMIF(лютий!$B$3:$B$80,$B81,лютий!$C$3:$C$80)</f>
        <v>0</v>
      </c>
      <c r="E81" s="15">
        <f t="shared" si="5"/>
        <v>10000</v>
      </c>
    </row>
    <row r="82" spans="1:5" s="21" customFormat="1" x14ac:dyDescent="0.25">
      <c r="A82" s="9"/>
      <c r="B82" s="16" t="s">
        <v>100</v>
      </c>
      <c r="C82" s="17">
        <f>SUMIF(січень!$B$3:$B$80,$B82,січень!$C$3:$C$80)</f>
        <v>0</v>
      </c>
      <c r="D82" s="17">
        <f>SUMIF(лютий!$B$3:$B$80,$B82,лютий!$C$3:$C$80)</f>
        <v>0</v>
      </c>
      <c r="E82" s="15">
        <f t="shared" si="5"/>
        <v>0</v>
      </c>
    </row>
    <row r="83" spans="1:5" s="21" customFormat="1" x14ac:dyDescent="0.25">
      <c r="A83" s="9"/>
      <c r="B83" s="16" t="s">
        <v>100</v>
      </c>
      <c r="C83" s="17">
        <f>SUMIF(січень!$B$3:$B$80,$B83,січень!$C$3:$C$80)</f>
        <v>0</v>
      </c>
      <c r="D83" s="17">
        <f>SUMIF(лютий!$B$3:$B$80,$B83,лютий!$C$3:$C$80)</f>
        <v>0</v>
      </c>
      <c r="E83" s="15">
        <f t="shared" ref="E83" si="6">SUBTOTAL(9,C83:D83)</f>
        <v>0</v>
      </c>
    </row>
    <row r="84" spans="1:5" s="6" customFormat="1" x14ac:dyDescent="0.25">
      <c r="A84" s="31" t="s">
        <v>62</v>
      </c>
      <c r="B84" s="34" t="s">
        <v>29</v>
      </c>
      <c r="C84" s="41">
        <f>січень!$D81</f>
        <v>157838.39999999999</v>
      </c>
      <c r="D84" s="41">
        <f>лютий!$D81</f>
        <v>288635.2</v>
      </c>
      <c r="E84" s="33">
        <f t="shared" ref="E84:E86" si="7">SUBTOTAL(9,D84:D84)</f>
        <v>288635.2</v>
      </c>
    </row>
    <row r="85" spans="1:5" s="6" customFormat="1" ht="14.25" customHeight="1" x14ac:dyDescent="0.25">
      <c r="A85" s="31" t="s">
        <v>63</v>
      </c>
      <c r="B85" s="34" t="s">
        <v>30</v>
      </c>
      <c r="C85" s="41">
        <f>січень!$E81</f>
        <v>76539.460000000006</v>
      </c>
      <c r="D85" s="41">
        <f>лютий!$E81</f>
        <v>44683.46</v>
      </c>
      <c r="E85" s="33">
        <f t="shared" si="7"/>
        <v>44683.46</v>
      </c>
    </row>
    <row r="86" spans="1:5" s="6" customFormat="1" x14ac:dyDescent="0.25">
      <c r="A86" s="35" t="s">
        <v>64</v>
      </c>
      <c r="B86" s="36" t="s">
        <v>31</v>
      </c>
      <c r="C86" s="42">
        <f>січень!$G81</f>
        <v>742.3100000000004</v>
      </c>
      <c r="D86" s="42">
        <f>лютий!$G81</f>
        <v>670.47000000000025</v>
      </c>
      <c r="E86" s="37">
        <f t="shared" si="7"/>
        <v>670.47000000000025</v>
      </c>
    </row>
    <row r="88" spans="1:5" s="5" customFormat="1" x14ac:dyDescent="0.25">
      <c r="A88" s="28" t="s">
        <v>68</v>
      </c>
      <c r="B88" s="29" t="s">
        <v>50</v>
      </c>
      <c r="C88" s="38">
        <f t="shared" ref="C88:D88" si="8">C89+C104</f>
        <v>857123.54</v>
      </c>
      <c r="D88" s="38">
        <f t="shared" si="8"/>
        <v>1148228.04</v>
      </c>
      <c r="E88" s="30">
        <f t="shared" ref="E88" si="9">E89+E104</f>
        <v>2005351.58</v>
      </c>
    </row>
    <row r="89" spans="1:5" x14ac:dyDescent="0.25">
      <c r="A89" s="25" t="s">
        <v>69</v>
      </c>
      <c r="B89" s="26" t="s">
        <v>40</v>
      </c>
      <c r="C89" s="42">
        <f>SUM(C90:C103)</f>
        <v>507227</v>
      </c>
      <c r="D89" s="42">
        <f>SUM(D90:D103)</f>
        <v>838406.82000000007</v>
      </c>
      <c r="E89" s="27">
        <f>SUBTOTAL(9,C89:D89)</f>
        <v>1345633.82</v>
      </c>
    </row>
    <row r="90" spans="1:5" x14ac:dyDescent="0.25">
      <c r="B90" s="7" t="s">
        <v>9</v>
      </c>
      <c r="C90" s="24">
        <f>січень!$H$81</f>
        <v>348067</v>
      </c>
      <c r="D90" s="24">
        <f>лютий!$H$81</f>
        <v>259622</v>
      </c>
      <c r="E90" s="15">
        <f>SUBTOTAL(9,C90:D90)</f>
        <v>607689</v>
      </c>
    </row>
    <row r="91" spans="1:5" x14ac:dyDescent="0.25">
      <c r="B91" s="7" t="s">
        <v>2</v>
      </c>
      <c r="C91" s="24">
        <f>січень!$I$81</f>
        <v>14190</v>
      </c>
      <c r="D91" s="24">
        <f>лютий!$I$81</f>
        <v>303240.32000000001</v>
      </c>
      <c r="E91" s="15">
        <f t="shared" ref="E91:E103" si="10">SUBTOTAL(9,C91:D91)</f>
        <v>317430.32</v>
      </c>
    </row>
    <row r="92" spans="1:5" x14ac:dyDescent="0.25">
      <c r="B92" s="7" t="s">
        <v>32</v>
      </c>
      <c r="C92" s="24">
        <f>січень!$J$81</f>
        <v>0</v>
      </c>
      <c r="D92" s="24">
        <f>лютий!$J$81</f>
        <v>0</v>
      </c>
      <c r="E92" s="15">
        <f t="shared" si="10"/>
        <v>0</v>
      </c>
    </row>
    <row r="93" spans="1:5" x14ac:dyDescent="0.25">
      <c r="B93" s="7" t="s">
        <v>3</v>
      </c>
      <c r="C93" s="24">
        <f>січень!$K$81</f>
        <v>134970</v>
      </c>
      <c r="D93" s="24">
        <f>лютий!$K$81</f>
        <v>80000</v>
      </c>
      <c r="E93" s="15">
        <f t="shared" si="10"/>
        <v>214970</v>
      </c>
    </row>
    <row r="94" spans="1:5" x14ac:dyDescent="0.25">
      <c r="B94" s="7" t="s">
        <v>4</v>
      </c>
      <c r="C94" s="24">
        <f>січень!$L$81</f>
        <v>10000</v>
      </c>
      <c r="D94" s="24">
        <f>лютий!$L$81</f>
        <v>0</v>
      </c>
      <c r="E94" s="15">
        <f t="shared" si="10"/>
        <v>10000</v>
      </c>
    </row>
    <row r="95" spans="1:5" x14ac:dyDescent="0.25">
      <c r="B95" s="7" t="s">
        <v>5</v>
      </c>
      <c r="C95" s="24">
        <f>січень!$M$81</f>
        <v>0</v>
      </c>
      <c r="D95" s="24">
        <f>лютий!$M$81</f>
        <v>195544.5</v>
      </c>
      <c r="E95" s="15">
        <f t="shared" si="10"/>
        <v>195544.5</v>
      </c>
    </row>
    <row r="96" spans="1:5" x14ac:dyDescent="0.25">
      <c r="B96" s="7" t="s">
        <v>6</v>
      </c>
      <c r="C96" s="24">
        <f>січень!$N$81</f>
        <v>0</v>
      </c>
      <c r="D96" s="24">
        <f>лютий!$N$81</f>
        <v>0</v>
      </c>
      <c r="E96" s="15">
        <f t="shared" si="10"/>
        <v>0</v>
      </c>
    </row>
    <row r="97" spans="1:5" x14ac:dyDescent="0.25">
      <c r="B97" s="8" t="s">
        <v>19</v>
      </c>
      <c r="C97" s="24">
        <f>січень!$O$81</f>
        <v>0</v>
      </c>
      <c r="D97" s="24">
        <f>лютий!$O$81</f>
        <v>0</v>
      </c>
      <c r="E97" s="15">
        <f t="shared" si="10"/>
        <v>0</v>
      </c>
    </row>
    <row r="98" spans="1:5" x14ac:dyDescent="0.25">
      <c r="B98" s="8" t="s">
        <v>20</v>
      </c>
      <c r="C98" s="24">
        <f>січень!$P$81</f>
        <v>0</v>
      </c>
      <c r="D98" s="24">
        <f>лютий!$P$81</f>
        <v>0</v>
      </c>
      <c r="E98" s="15">
        <f t="shared" si="10"/>
        <v>0</v>
      </c>
    </row>
    <row r="99" spans="1:5" x14ac:dyDescent="0.25">
      <c r="B99" s="8" t="s">
        <v>53</v>
      </c>
      <c r="C99" s="24">
        <f>січень!$Q$81</f>
        <v>0</v>
      </c>
      <c r="D99" s="24">
        <f>лютий!$Q$81</f>
        <v>0</v>
      </c>
      <c r="E99" s="15">
        <f t="shared" si="10"/>
        <v>0</v>
      </c>
    </row>
    <row r="100" spans="1:5" s="21" customFormat="1" x14ac:dyDescent="0.25">
      <c r="A100" s="9"/>
      <c r="B100" s="8" t="s">
        <v>83</v>
      </c>
      <c r="C100" s="24">
        <f>січень!$R$81</f>
        <v>0</v>
      </c>
      <c r="D100" s="24">
        <f>лютий!$R$81</f>
        <v>0</v>
      </c>
      <c r="E100" s="15">
        <f t="shared" si="10"/>
        <v>0</v>
      </c>
    </row>
    <row r="101" spans="1:5" s="21" customFormat="1" x14ac:dyDescent="0.25">
      <c r="A101" s="9"/>
      <c r="B101" s="8" t="s">
        <v>87</v>
      </c>
      <c r="C101" s="24">
        <f>січень!$S$81</f>
        <v>0</v>
      </c>
      <c r="D101" s="24">
        <f>лютий!$S$81</f>
        <v>0</v>
      </c>
      <c r="E101" s="15">
        <f t="shared" si="10"/>
        <v>0</v>
      </c>
    </row>
    <row r="102" spans="1:5" s="21" customFormat="1" x14ac:dyDescent="0.25">
      <c r="A102" s="9"/>
      <c r="B102" s="8" t="s">
        <v>84</v>
      </c>
      <c r="C102" s="24">
        <f>січень!$T$81</f>
        <v>0</v>
      </c>
      <c r="D102" s="24">
        <f>лютий!$T$81</f>
        <v>0</v>
      </c>
      <c r="E102" s="15">
        <f t="shared" si="10"/>
        <v>0</v>
      </c>
    </row>
    <row r="103" spans="1:5" s="21" customFormat="1" x14ac:dyDescent="0.25">
      <c r="A103" s="9"/>
      <c r="B103" s="8" t="s">
        <v>90</v>
      </c>
      <c r="C103" s="24">
        <f>січень!$U$81</f>
        <v>0</v>
      </c>
      <c r="D103" s="24">
        <f>лютий!$U$81</f>
        <v>0</v>
      </c>
      <c r="E103" s="15">
        <f t="shared" si="10"/>
        <v>0</v>
      </c>
    </row>
    <row r="104" spans="1:5" x14ac:dyDescent="0.25">
      <c r="A104" s="25" t="s">
        <v>70</v>
      </c>
      <c r="B104" s="26" t="s">
        <v>58</v>
      </c>
      <c r="C104" s="39">
        <f>січень!$V81</f>
        <v>349896.54000000004</v>
      </c>
      <c r="D104" s="39">
        <f>лютий!$V81</f>
        <v>309821.22000000003</v>
      </c>
      <c r="E104" s="27">
        <f>SUBTOTAL(9,C104:D104)</f>
        <v>659717.76</v>
      </c>
    </row>
    <row r="105" spans="1:5" ht="14.25" customHeight="1" x14ac:dyDescent="0.25">
      <c r="B105" s="48"/>
      <c r="C105" s="48"/>
      <c r="D105" s="47"/>
      <c r="E105" s="13"/>
    </row>
  </sheetData>
  <sortState xmlns:xlrd2="http://schemas.microsoft.com/office/spreadsheetml/2017/richdata2" ref="A6:F82">
    <sortCondition ref="B6:B8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січень</vt:lpstr>
      <vt:lpstr>лютий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Кірсанова</dc:creator>
  <cp:lastModifiedBy>Костянтин Алєксєєв</cp:lastModifiedBy>
  <dcterms:created xsi:type="dcterms:W3CDTF">2021-04-04T10:46:43Z</dcterms:created>
  <dcterms:modified xsi:type="dcterms:W3CDTF">2022-03-15T19:39:09Z</dcterms:modified>
</cp:coreProperties>
</file>